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durebang\4. 시청보고\1.운영비\2024\결산보고\"/>
    </mc:Choice>
  </mc:AlternateContent>
  <xr:revisionPtr revIDLastSave="0" documentId="13_ncr:1_{34B1AF89-64E3-4C07-AAC9-86713530E12E}" xr6:coauthVersionLast="45" xr6:coauthVersionMax="47" xr10:uidLastSave="{00000000-0000-0000-0000-000000000000}"/>
  <bookViews>
    <workbookView xWindow="-120" yWindow="-120" windowWidth="29040" windowHeight="15750" tabRatio="730" activeTab="4" xr2:uid="{00000000-000D-0000-FFFF-FFFF00000000}"/>
  </bookViews>
  <sheets>
    <sheet name="2024년 세입세출결산서 총괄표" sheetId="1" r:id="rId1"/>
    <sheet name="2024년 세입결산서" sheetId="2" r:id="rId2"/>
    <sheet name="2024년 세출결산서" sheetId="3" r:id="rId3"/>
    <sheet name="2024년 세출결산서(보조금)" sheetId="4" r:id="rId4"/>
    <sheet name="2024년 세출결산서(후원금)" sheetId="5" r:id="rId5"/>
  </sheets>
  <definedNames>
    <definedName name="_xlnm.Print_Area" localSheetId="2">'2024년 세출결산서'!$A$3:$L$51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4" l="1"/>
  <c r="G18" i="4"/>
  <c r="I47" i="3" l="1"/>
  <c r="I35" i="3"/>
  <c r="I26" i="3"/>
  <c r="I22" i="3"/>
  <c r="I15" i="3"/>
  <c r="I11" i="3"/>
  <c r="G9" i="3" l="1"/>
  <c r="E13" i="2"/>
  <c r="D13" i="2"/>
  <c r="G22" i="2"/>
  <c r="G8" i="1"/>
  <c r="N8" i="1"/>
  <c r="G9" i="1"/>
  <c r="N9" i="1"/>
  <c r="G10" i="1"/>
  <c r="N10" i="1"/>
  <c r="G11" i="1"/>
  <c r="N11" i="1"/>
  <c r="D12" i="1"/>
  <c r="E12" i="1"/>
  <c r="G12" i="1"/>
  <c r="N12" i="1"/>
  <c r="G13" i="1"/>
  <c r="K13" i="1"/>
  <c r="K17" i="1"/>
  <c r="K24" i="1"/>
  <c r="K28" i="1"/>
  <c r="K37" i="1"/>
  <c r="K47" i="1"/>
  <c r="K50" i="1"/>
  <c r="K52" i="1"/>
  <c r="K54" i="1"/>
  <c r="L13" i="1"/>
  <c r="N13" i="1" s="1"/>
  <c r="G14" i="1"/>
  <c r="N14" i="1"/>
  <c r="D15" i="1"/>
  <c r="E15" i="1"/>
  <c r="N15" i="1"/>
  <c r="G16" i="1"/>
  <c r="N16" i="1"/>
  <c r="G17" i="1"/>
  <c r="L17" i="1"/>
  <c r="D18" i="1"/>
  <c r="E18" i="1"/>
  <c r="N18" i="1"/>
  <c r="G19" i="1"/>
  <c r="N19" i="1"/>
  <c r="G20" i="1"/>
  <c r="N20" i="1"/>
  <c r="G21" i="1"/>
  <c r="N21" i="1"/>
  <c r="D22" i="1"/>
  <c r="E22" i="1"/>
  <c r="N22" i="1"/>
  <c r="G23" i="1"/>
  <c r="N23" i="1"/>
  <c r="G24" i="1"/>
  <c r="L24" i="1"/>
  <c r="G25" i="1"/>
  <c r="N25" i="1"/>
  <c r="D26" i="1"/>
  <c r="E26" i="1"/>
  <c r="N26" i="1"/>
  <c r="N27" i="1"/>
  <c r="L28" i="1"/>
  <c r="L37" i="1"/>
  <c r="L47" i="1"/>
  <c r="L50" i="1"/>
  <c r="L52" i="1"/>
  <c r="L54" i="1"/>
  <c r="N54" i="1" s="1"/>
  <c r="N29" i="1"/>
  <c r="N30" i="1"/>
  <c r="N31" i="1"/>
  <c r="N32" i="1"/>
  <c r="N33" i="1"/>
  <c r="N34" i="1"/>
  <c r="N35" i="1"/>
  <c r="N36" i="1"/>
  <c r="N38" i="1"/>
  <c r="N39" i="1"/>
  <c r="N40" i="1"/>
  <c r="N41" i="1"/>
  <c r="N42" i="1"/>
  <c r="N43" i="1"/>
  <c r="N44" i="1"/>
  <c r="N45" i="1"/>
  <c r="N46" i="1"/>
  <c r="N48" i="1"/>
  <c r="N49" i="1"/>
  <c r="N51" i="1"/>
  <c r="N53" i="1"/>
  <c r="G6" i="2"/>
  <c r="G7" i="2"/>
  <c r="G8" i="2"/>
  <c r="D10" i="2"/>
  <c r="E10" i="2"/>
  <c r="G11" i="2"/>
  <c r="G12" i="2"/>
  <c r="D24" i="2"/>
  <c r="D16" i="2"/>
  <c r="D20" i="2"/>
  <c r="G14" i="2"/>
  <c r="G15" i="2"/>
  <c r="E16" i="2"/>
  <c r="G17" i="2"/>
  <c r="G18" i="2"/>
  <c r="G19" i="2"/>
  <c r="E20" i="2"/>
  <c r="G21" i="2"/>
  <c r="G23" i="2"/>
  <c r="E24" i="2"/>
  <c r="G6" i="3"/>
  <c r="H6" i="3"/>
  <c r="G7" i="3"/>
  <c r="H7" i="3"/>
  <c r="G8" i="3"/>
  <c r="H8" i="3"/>
  <c r="H9" i="3"/>
  <c r="G10" i="3"/>
  <c r="H10" i="3"/>
  <c r="D11" i="3"/>
  <c r="E11" i="3"/>
  <c r="J11" i="3"/>
  <c r="K11" i="3"/>
  <c r="K5" i="3" s="1"/>
  <c r="G12" i="3"/>
  <c r="H12" i="3"/>
  <c r="G13" i="3"/>
  <c r="H13" i="3"/>
  <c r="G14" i="3"/>
  <c r="H14" i="3"/>
  <c r="D15" i="3"/>
  <c r="E15" i="3"/>
  <c r="J15" i="3"/>
  <c r="H15" i="3" s="1"/>
  <c r="K15" i="3"/>
  <c r="G16" i="3"/>
  <c r="H17" i="3"/>
  <c r="G18" i="3"/>
  <c r="H18" i="3"/>
  <c r="G19" i="3"/>
  <c r="H19" i="3"/>
  <c r="G20" i="3"/>
  <c r="H20" i="3"/>
  <c r="G21" i="3"/>
  <c r="H21" i="3"/>
  <c r="D22" i="3"/>
  <c r="J22" i="3"/>
  <c r="K22" i="3"/>
  <c r="G24" i="3"/>
  <c r="H24" i="3"/>
  <c r="G25" i="3"/>
  <c r="H25" i="3"/>
  <c r="D26" i="3"/>
  <c r="E26" i="3"/>
  <c r="J26" i="3"/>
  <c r="H26" i="3" s="1"/>
  <c r="K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D35" i="3"/>
  <c r="E35" i="3"/>
  <c r="J35" i="3"/>
  <c r="K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D44" i="3"/>
  <c r="E44" i="3"/>
  <c r="I44" i="3"/>
  <c r="J44" i="3"/>
  <c r="K44" i="3"/>
  <c r="G45" i="3"/>
  <c r="H45" i="3"/>
  <c r="G46" i="3"/>
  <c r="H46" i="3"/>
  <c r="D47" i="3"/>
  <c r="E47" i="3"/>
  <c r="G47" i="3" s="1"/>
  <c r="J47" i="3"/>
  <c r="K47" i="3"/>
  <c r="G48" i="3"/>
  <c r="H48" i="3"/>
  <c r="D49" i="3"/>
  <c r="G49" i="3"/>
  <c r="I49" i="3"/>
  <c r="J49" i="3"/>
  <c r="K49" i="3"/>
  <c r="G50" i="3"/>
  <c r="H50" i="3"/>
  <c r="D51" i="3"/>
  <c r="E51" i="3"/>
  <c r="I51" i="3"/>
  <c r="J51" i="3"/>
  <c r="K51" i="3"/>
  <c r="G7" i="4"/>
  <c r="G8" i="4"/>
  <c r="G9" i="4"/>
  <c r="G10" i="4"/>
  <c r="G11" i="4"/>
  <c r="D12" i="4"/>
  <c r="E12" i="4"/>
  <c r="E16" i="4"/>
  <c r="E23" i="4"/>
  <c r="E27" i="4"/>
  <c r="E36" i="4"/>
  <c r="E45" i="4"/>
  <c r="E48" i="4"/>
  <c r="E50" i="4"/>
  <c r="G50" i="4" s="1"/>
  <c r="E52" i="4"/>
  <c r="G13" i="4"/>
  <c r="G14" i="4"/>
  <c r="G15" i="4"/>
  <c r="D16" i="4"/>
  <c r="G19" i="4"/>
  <c r="G20" i="4"/>
  <c r="G21" i="4"/>
  <c r="G22" i="4"/>
  <c r="D23" i="4"/>
  <c r="D27" i="4"/>
  <c r="D36" i="4"/>
  <c r="G36" i="4" s="1"/>
  <c r="D45" i="4"/>
  <c r="G45" i="4" s="1"/>
  <c r="D48" i="4"/>
  <c r="D50" i="4"/>
  <c r="D52" i="4"/>
  <c r="G24" i="4"/>
  <c r="G25" i="4"/>
  <c r="G26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6" i="4"/>
  <c r="G47" i="4"/>
  <c r="G49" i="4"/>
  <c r="G51" i="4"/>
  <c r="G7" i="5"/>
  <c r="G8" i="5"/>
  <c r="G9" i="5"/>
  <c r="G10" i="5"/>
  <c r="G11" i="5"/>
  <c r="D12" i="5"/>
  <c r="E12" i="5"/>
  <c r="G13" i="5"/>
  <c r="G14" i="5"/>
  <c r="G15" i="5"/>
  <c r="D16" i="5"/>
  <c r="D23" i="5"/>
  <c r="D27" i="5"/>
  <c r="D36" i="5"/>
  <c r="D45" i="5"/>
  <c r="D48" i="5"/>
  <c r="D50" i="5"/>
  <c r="D52" i="5"/>
  <c r="E16" i="5"/>
  <c r="G17" i="5"/>
  <c r="G18" i="5"/>
  <c r="G19" i="5"/>
  <c r="G20" i="5"/>
  <c r="G21" i="5"/>
  <c r="G22" i="5"/>
  <c r="E23" i="5"/>
  <c r="G23" i="5" s="1"/>
  <c r="G24" i="5"/>
  <c r="G25" i="5"/>
  <c r="G26" i="5"/>
  <c r="E27" i="5"/>
  <c r="G28" i="5"/>
  <c r="G29" i="5"/>
  <c r="G30" i="5"/>
  <c r="G31" i="5"/>
  <c r="G32" i="5"/>
  <c r="G33" i="5"/>
  <c r="G34" i="5"/>
  <c r="G35" i="5"/>
  <c r="E36" i="5"/>
  <c r="G36" i="5" s="1"/>
  <c r="G37" i="5"/>
  <c r="G38" i="5"/>
  <c r="G39" i="5"/>
  <c r="G40" i="5"/>
  <c r="G41" i="5"/>
  <c r="G42" i="5"/>
  <c r="G43" i="5"/>
  <c r="G44" i="5"/>
  <c r="E45" i="5"/>
  <c r="G46" i="5"/>
  <c r="G47" i="5"/>
  <c r="E48" i="5"/>
  <c r="G48" i="5" s="1"/>
  <c r="E50" i="5"/>
  <c r="G51" i="5"/>
  <c r="E52" i="5"/>
  <c r="G52" i="5" s="1"/>
  <c r="N28" i="1"/>
  <c r="G17" i="3"/>
  <c r="E22" i="3"/>
  <c r="G44" i="3"/>
  <c r="G35" i="3"/>
  <c r="G16" i="4" l="1"/>
  <c r="G50" i="5"/>
  <c r="H35" i="3"/>
  <c r="G27" i="5"/>
  <c r="H44" i="3"/>
  <c r="G26" i="1"/>
  <c r="G18" i="1"/>
  <c r="G48" i="4"/>
  <c r="G51" i="3"/>
  <c r="G15" i="3"/>
  <c r="G16" i="2"/>
  <c r="G45" i="5"/>
  <c r="N17" i="1"/>
  <c r="G27" i="4"/>
  <c r="N50" i="1"/>
  <c r="G15" i="1"/>
  <c r="G22" i="1"/>
  <c r="G7" i="1" s="1"/>
  <c r="E6" i="4"/>
  <c r="F50" i="4" s="1"/>
  <c r="G12" i="4"/>
  <c r="F47" i="4"/>
  <c r="F39" i="4"/>
  <c r="D6" i="4"/>
  <c r="G26" i="3"/>
  <c r="H47" i="3"/>
  <c r="G22" i="3"/>
  <c r="G11" i="3"/>
  <c r="H11" i="3"/>
  <c r="D5" i="3"/>
  <c r="G12" i="5"/>
  <c r="G13" i="2"/>
  <c r="G20" i="2"/>
  <c r="D5" i="2"/>
  <c r="G24" i="2"/>
  <c r="K7" i="1"/>
  <c r="N37" i="1"/>
  <c r="J5" i="3"/>
  <c r="L7" i="1"/>
  <c r="M13" i="1" s="1"/>
  <c r="I5" i="3"/>
  <c r="H22" i="3"/>
  <c r="N52" i="1"/>
  <c r="N24" i="1"/>
  <c r="E7" i="1"/>
  <c r="F26" i="1" s="1"/>
  <c r="D6" i="5"/>
  <c r="F35" i="4"/>
  <c r="F46" i="4"/>
  <c r="F30" i="4"/>
  <c r="F31" i="4"/>
  <c r="F20" i="4"/>
  <c r="F38" i="4"/>
  <c r="F26" i="4"/>
  <c r="F13" i="4"/>
  <c r="F49" i="4"/>
  <c r="F41" i="4"/>
  <c r="F24" i="4"/>
  <c r="F37" i="4"/>
  <c r="F11" i="4"/>
  <c r="F43" i="4"/>
  <c r="F48" i="4"/>
  <c r="F40" i="4"/>
  <c r="F25" i="4"/>
  <c r="F7" i="4"/>
  <c r="F10" i="4"/>
  <c r="F12" i="4"/>
  <c r="F27" i="4"/>
  <c r="H51" i="3"/>
  <c r="D7" i="1"/>
  <c r="E5" i="3"/>
  <c r="F11" i="3" s="1"/>
  <c r="E6" i="5"/>
  <c r="F50" i="5" s="1"/>
  <c r="F52" i="4"/>
  <c r="G52" i="4"/>
  <c r="G23" i="4"/>
  <c r="F23" i="4"/>
  <c r="H49" i="3"/>
  <c r="G10" i="2"/>
  <c r="E5" i="2"/>
  <c r="F24" i="2" s="1"/>
  <c r="N47" i="1"/>
  <c r="G16" i="5"/>
  <c r="G6" i="5" s="1"/>
  <c r="F16" i="4" l="1"/>
  <c r="F15" i="4"/>
  <c r="F32" i="4"/>
  <c r="F42" i="4"/>
  <c r="F34" i="4"/>
  <c r="F6" i="4"/>
  <c r="M52" i="1"/>
  <c r="F21" i="4"/>
  <c r="F29" i="4"/>
  <c r="F45" i="4"/>
  <c r="F14" i="4"/>
  <c r="F33" i="4"/>
  <c r="F19" i="4"/>
  <c r="F44" i="4"/>
  <c r="F51" i="4"/>
  <c r="F36" i="4"/>
  <c r="F22" i="4"/>
  <c r="F9" i="4"/>
  <c r="F28" i="4"/>
  <c r="F17" i="4"/>
  <c r="F18" i="4"/>
  <c r="G5" i="3"/>
  <c r="F26" i="3"/>
  <c r="F44" i="3"/>
  <c r="F22" i="3"/>
  <c r="G5" i="2"/>
  <c r="N7" i="1"/>
  <c r="M50" i="1"/>
  <c r="M27" i="1"/>
  <c r="M43" i="1"/>
  <c r="M21" i="1"/>
  <c r="M38" i="1"/>
  <c r="M7" i="1"/>
  <c r="M23" i="1"/>
  <c r="M26" i="1"/>
  <c r="M29" i="1"/>
  <c r="M37" i="1"/>
  <c r="M35" i="1"/>
  <c r="M44" i="1"/>
  <c r="M14" i="1"/>
  <c r="M49" i="1"/>
  <c r="M41" i="1"/>
  <c r="M9" i="1"/>
  <c r="M19" i="1"/>
  <c r="M36" i="1"/>
  <c r="M10" i="1"/>
  <c r="M22" i="1"/>
  <c r="M48" i="1"/>
  <c r="M20" i="1"/>
  <c r="M51" i="1"/>
  <c r="M53" i="1"/>
  <c r="M40" i="1"/>
  <c r="M34" i="1"/>
  <c r="M15" i="1"/>
  <c r="M16" i="1"/>
  <c r="M17" i="1"/>
  <c r="M39" i="1"/>
  <c r="M28" i="1"/>
  <c r="M11" i="1"/>
  <c r="M25" i="1"/>
  <c r="M45" i="1"/>
  <c r="M31" i="1"/>
  <c r="M8" i="1"/>
  <c r="M42" i="1"/>
  <c r="M12" i="1"/>
  <c r="M32" i="1"/>
  <c r="M18" i="1"/>
  <c r="M33" i="1"/>
  <c r="M30" i="1"/>
  <c r="M46" i="1"/>
  <c r="M54" i="1"/>
  <c r="M47" i="1"/>
  <c r="G6" i="4"/>
  <c r="F16" i="2"/>
  <c r="F9" i="2"/>
  <c r="F5" i="2"/>
  <c r="F13" i="2"/>
  <c r="F11" i="2"/>
  <c r="F7" i="2"/>
  <c r="F8" i="2"/>
  <c r="F21" i="2"/>
  <c r="F12" i="2"/>
  <c r="F10" i="2"/>
  <c r="F20" i="2"/>
  <c r="F17" i="2"/>
  <c r="F22" i="2"/>
  <c r="F18" i="2"/>
  <c r="F19" i="2"/>
  <c r="F15" i="2"/>
  <c r="F23" i="2"/>
  <c r="F6" i="2"/>
  <c r="F14" i="2"/>
  <c r="F41" i="5"/>
  <c r="F12" i="5"/>
  <c r="F8" i="5"/>
  <c r="F33" i="5"/>
  <c r="F46" i="5"/>
  <c r="F20" i="5"/>
  <c r="F47" i="5"/>
  <c r="F29" i="5"/>
  <c r="F43" i="5"/>
  <c r="F18" i="5"/>
  <c r="F21" i="5"/>
  <c r="F34" i="5"/>
  <c r="F9" i="5"/>
  <c r="F35" i="5"/>
  <c r="F15" i="5"/>
  <c r="F42" i="5"/>
  <c r="F24" i="5"/>
  <c r="F22" i="5"/>
  <c r="F31" i="5"/>
  <c r="F14" i="5"/>
  <c r="F30" i="5"/>
  <c r="F10" i="5"/>
  <c r="F19" i="5"/>
  <c r="F49" i="5"/>
  <c r="F38" i="5"/>
  <c r="F6" i="5"/>
  <c r="F13" i="5"/>
  <c r="F16" i="5"/>
  <c r="F40" i="5"/>
  <c r="F39" i="5"/>
  <c r="F45" i="5"/>
  <c r="F23" i="5"/>
  <c r="F36" i="5"/>
  <c r="F17" i="5"/>
  <c r="F51" i="5"/>
  <c r="F7" i="5"/>
  <c r="F37" i="5"/>
  <c r="F25" i="5"/>
  <c r="F52" i="5"/>
  <c r="F11" i="5"/>
  <c r="F26" i="5"/>
  <c r="F48" i="5"/>
  <c r="F32" i="5"/>
  <c r="F44" i="5"/>
  <c r="F28" i="5"/>
  <c r="F10" i="1"/>
  <c r="F19" i="1"/>
  <c r="F23" i="1"/>
  <c r="F24" i="1"/>
  <c r="F18" i="1"/>
  <c r="F13" i="1"/>
  <c r="F9" i="1"/>
  <c r="F14" i="1"/>
  <c r="F21" i="1"/>
  <c r="F8" i="1"/>
  <c r="F15" i="1"/>
  <c r="F12" i="1"/>
  <c r="F11" i="1"/>
  <c r="F22" i="1"/>
  <c r="F16" i="1"/>
  <c r="F7" i="1"/>
  <c r="F20" i="1"/>
  <c r="F17" i="1"/>
  <c r="F25" i="1"/>
  <c r="H5" i="3"/>
  <c r="F27" i="5"/>
  <c r="F49" i="3"/>
  <c r="F40" i="3"/>
  <c r="F19" i="3"/>
  <c r="F35" i="3"/>
  <c r="F34" i="3"/>
  <c r="F7" i="3"/>
  <c r="F42" i="3"/>
  <c r="F20" i="3"/>
  <c r="F21" i="3"/>
  <c r="F41" i="3"/>
  <c r="F39" i="3"/>
  <c r="F38" i="3"/>
  <c r="F6" i="3"/>
  <c r="F29" i="3"/>
  <c r="F28" i="3"/>
  <c r="F33" i="3"/>
  <c r="F43" i="3"/>
  <c r="F18" i="3"/>
  <c r="F30" i="3"/>
  <c r="F13" i="3"/>
  <c r="F15" i="3"/>
  <c r="F37" i="3"/>
  <c r="F9" i="3"/>
  <c r="F31" i="3"/>
  <c r="F27" i="3"/>
  <c r="F45" i="3"/>
  <c r="F47" i="3"/>
  <c r="F14" i="3"/>
  <c r="F17" i="3"/>
  <c r="F50" i="3"/>
  <c r="F51" i="3"/>
  <c r="F10" i="3"/>
  <c r="F8" i="3"/>
  <c r="F5" i="3"/>
  <c r="F16" i="3"/>
  <c r="F24" i="3"/>
  <c r="F12" i="3"/>
  <c r="F25" i="3"/>
  <c r="F36" i="3"/>
  <c r="F48" i="3"/>
  <c r="F32" i="3"/>
  <c r="F46" i="3"/>
  <c r="M24" i="1"/>
</calcChain>
</file>

<file path=xl/sharedStrings.xml><?xml version="1.0" encoding="utf-8"?>
<sst xmlns="http://schemas.openxmlformats.org/spreadsheetml/2006/main" count="438" uniqueCount="147">
  <si>
    <t>제수당</t>
  </si>
  <si>
    <t>여비</t>
  </si>
  <si>
    <t>공공요금</t>
  </si>
  <si>
    <t>기관운영비</t>
  </si>
  <si>
    <t>기타운영비</t>
  </si>
  <si>
    <t>수용기관경비</t>
  </si>
  <si>
    <t>법인전입금</t>
  </si>
  <si>
    <t>학용품비</t>
  </si>
  <si>
    <t>재산
조성비</t>
  </si>
  <si>
    <t>보조금
수입</t>
  </si>
  <si>
    <t>산출기초</t>
  </si>
  <si>
    <t>국고보조금</t>
  </si>
  <si>
    <t>시도보조금</t>
  </si>
  <si>
    <t>자산취득비</t>
  </si>
  <si>
    <t>법인
전입금</t>
  </si>
  <si>
    <t>산출근거</t>
  </si>
  <si>
    <t>자활사업비</t>
  </si>
  <si>
    <t>홍보사업비</t>
  </si>
  <si>
    <t>구조지원사업비</t>
  </si>
  <si>
    <t>시군구보조금</t>
  </si>
  <si>
    <t>기타보조금</t>
  </si>
  <si>
    <t>직책보조비</t>
  </si>
  <si>
    <t>제세공과금</t>
  </si>
  <si>
    <t>직업재활비</t>
  </si>
  <si>
    <t>재산조성비</t>
  </si>
  <si>
    <t>증감(B-A)</t>
  </si>
  <si>
    <t>전년도이월금</t>
  </si>
  <si>
    <t>도서구입비</t>
  </si>
  <si>
    <t>사회보험부담금</t>
  </si>
  <si>
    <t>특별급식비</t>
  </si>
  <si>
    <t>예비비
및기타</t>
  </si>
  <si>
    <t>시설장비유지비</t>
  </si>
  <si>
    <t>이미용비</t>
  </si>
  <si>
    <t>이월사업비</t>
  </si>
  <si>
    <t>(단위:원)</t>
  </si>
  <si>
    <t xml:space="preserve"> 이월사업비</t>
  </si>
  <si>
    <t>불용품매각대</t>
  </si>
  <si>
    <t>학습지원비</t>
  </si>
  <si>
    <t>업무추진비</t>
  </si>
  <si>
    <t>수학여행비</t>
  </si>
  <si>
    <t>업무
추진비</t>
  </si>
  <si>
    <t>기타후생경비</t>
  </si>
  <si>
    <t>기타잡수입</t>
  </si>
  <si>
    <t>후원금 모집을 위한 회의 시 회의비</t>
  </si>
  <si>
    <t>금액</t>
  </si>
  <si>
    <t>지정후원금</t>
  </si>
  <si>
    <t>비지정후원금</t>
  </si>
  <si>
    <t>잡지출</t>
  </si>
  <si>
    <t>보조금</t>
  </si>
  <si>
    <t>자부담</t>
  </si>
  <si>
    <t>계</t>
  </si>
  <si>
    <t>이월금</t>
  </si>
  <si>
    <t>예산액</t>
  </si>
  <si>
    <t>항</t>
  </si>
  <si>
    <t>소 계</t>
  </si>
  <si>
    <t>잡수입</t>
  </si>
  <si>
    <t>후원금</t>
  </si>
  <si>
    <t>교육비</t>
  </si>
  <si>
    <t>시설비</t>
  </si>
  <si>
    <t>관</t>
  </si>
  <si>
    <t>인건비</t>
  </si>
  <si>
    <t>(A)</t>
  </si>
  <si>
    <t>(B)</t>
  </si>
  <si>
    <t>운영비</t>
  </si>
  <si>
    <t>생계비</t>
  </si>
  <si>
    <t>사무비</t>
  </si>
  <si>
    <t>목</t>
  </si>
  <si>
    <t>`</t>
  </si>
  <si>
    <t>사업비</t>
  </si>
  <si>
    <t>피복비</t>
  </si>
  <si>
    <t>의료비</t>
  </si>
  <si>
    <t>회의비</t>
  </si>
  <si>
    <t>예비비</t>
  </si>
  <si>
    <t>교복비</t>
  </si>
  <si>
    <t>비율</t>
  </si>
  <si>
    <t>수업료</t>
  </si>
  <si>
    <t>차량비</t>
  </si>
  <si>
    <t>연료비</t>
  </si>
  <si>
    <t>급여</t>
  </si>
  <si>
    <t xml:space="preserve"> 금액</t>
  </si>
  <si>
    <t>교통비</t>
  </si>
  <si>
    <t>결산액</t>
  </si>
  <si>
    <t>급식비</t>
  </si>
  <si>
    <t>상담 및 지원 업무와 관련된 교육 수강료</t>
  </si>
  <si>
    <r>
      <t>증감</t>
    </r>
    <r>
      <rPr>
        <sz val="12"/>
        <color indexed="64"/>
        <rFont val="맑은 고딕"/>
        <family val="3"/>
        <charset val="129"/>
      </rPr>
      <t xml:space="preserve"> (B-A)</t>
    </r>
  </si>
  <si>
    <t>총       계</t>
  </si>
  <si>
    <t>세       입</t>
  </si>
  <si>
    <t>증감 (B-A)</t>
  </si>
  <si>
    <t>수용비 및 수수료</t>
  </si>
  <si>
    <t>(단위 : 원)</t>
  </si>
  <si>
    <t>예비비 및 기타</t>
  </si>
  <si>
    <t>법인전입금(후원금)</t>
  </si>
  <si>
    <t>전년도이월금(후원금)</t>
  </si>
  <si>
    <t>퇴직금 및 퇴직적립금</t>
  </si>
  <si>
    <t>기타예금이자수입</t>
  </si>
  <si>
    <t>사회보험 부담금</t>
  </si>
  <si>
    <t>세      출</t>
  </si>
  <si>
    <r>
      <t>(단위</t>
    </r>
    <r>
      <rPr>
        <sz val="11"/>
        <rFont val="맑은 고딕"/>
        <family val="3"/>
        <charset val="129"/>
      </rPr>
      <t xml:space="preserve"> : 원)</t>
    </r>
  </si>
  <si>
    <t>홍보사업비</t>
    <phoneticPr fontId="32" type="noConversion"/>
  </si>
  <si>
    <t>자동차보험료, 보증보험, 협회가입비</t>
    <phoneticPr fontId="32" type="noConversion"/>
  </si>
  <si>
    <t xml:space="preserve"> </t>
    <phoneticPr fontId="32" type="noConversion"/>
  </si>
  <si>
    <t>연대활동비, 협회비</t>
    <phoneticPr fontId="32" type="noConversion"/>
  </si>
  <si>
    <t>2024년 두레방 결산서</t>
    <phoneticPr fontId="32" type="noConversion"/>
  </si>
  <si>
    <t>2024년 두레방 세입,세출 결산서 총괄표</t>
    <phoneticPr fontId="32" type="noConversion"/>
  </si>
  <si>
    <t>2024년 세입결산서</t>
    <phoneticPr fontId="32" type="noConversion"/>
  </si>
  <si>
    <t>2024년 세출결산서</t>
    <phoneticPr fontId="32" type="noConversion"/>
  </si>
  <si>
    <t>2024년 세출결산서(보조금)</t>
    <phoneticPr fontId="32" type="noConversion"/>
  </si>
  <si>
    <t>2024년 세출결산서(후원금)</t>
    <phoneticPr fontId="32" type="noConversion"/>
  </si>
  <si>
    <t>차량 주유비,차량수리비</t>
    <phoneticPr fontId="32" type="noConversion"/>
  </si>
  <si>
    <t>내담자 지원 관련 비용, 프로그램 비용, 자활가 비용</t>
    <phoneticPr fontId="32" type="noConversion"/>
  </si>
  <si>
    <t>-</t>
    <phoneticPr fontId="32" type="noConversion"/>
  </si>
  <si>
    <t>공공요금, 우편료</t>
    <phoneticPr fontId="32" type="noConversion"/>
  </si>
  <si>
    <t>복리후생비 (직원교육비100,000*5, 직원건강증진비 100,000*5)</t>
    <phoneticPr fontId="32" type="noConversion"/>
  </si>
  <si>
    <t>의료지원 4,463,640원 법률지원 479,555원 치료회복프로그램 4,029,060원</t>
    <phoneticPr fontId="32" type="noConversion"/>
  </si>
  <si>
    <t xml:space="preserve">1인 명절휴가비 설,추석 각_500,000원, 여름 휴가_200,000원 총 600,000원* 5명 = 3,000,000원 </t>
    <phoneticPr fontId="32" type="noConversion"/>
  </si>
  <si>
    <t>출장여비, 주차비, 톨게이트비용, 직원워크샵경비</t>
    <phoneticPr fontId="32" type="noConversion"/>
  </si>
  <si>
    <t>인쇄비 운송료 사무용품구입 집기구입 수수료 , 내담자 음료비, 사무실차류 구입등</t>
    <phoneticPr fontId="32" type="noConversion"/>
  </si>
  <si>
    <t>운영비 및 인건비 190,880,000원, 구조지원 33,287,000원</t>
    <phoneticPr fontId="32" type="noConversion"/>
  </si>
  <si>
    <t>기관 운영위원회 참석 수당</t>
    <phoneticPr fontId="32" type="noConversion"/>
  </si>
  <si>
    <t>출장여비 (10,11월 여비는 후원금에서 지출)</t>
    <phoneticPr fontId="32" type="noConversion"/>
  </si>
  <si>
    <t>복사기 및 커피머신 렌탈비, 사무용품, 인쇄비, 주차료, 도서구입비, 집기구입, db개발비, CMS시스템비용, 기장료 등</t>
    <phoneticPr fontId="32" type="noConversion"/>
  </si>
  <si>
    <t>사무실 임대료, 공유재산 공제회비
직원외 자활가 및 내담자 지원 식사 및 교통비</t>
    <phoneticPr fontId="32" type="noConversion"/>
  </si>
  <si>
    <t>PC 본체 : 660,000원
PC 모니터 : 156,200*2=312,400원</t>
    <phoneticPr fontId="32" type="noConversion"/>
  </si>
  <si>
    <t>난방비 (실내 등유)</t>
    <phoneticPr fontId="32" type="noConversion"/>
  </si>
  <si>
    <t>PC 및 모니터 구입</t>
    <phoneticPr fontId="32" type="noConversion"/>
  </si>
  <si>
    <t>아웃리치, 캠페인 홍보물품, 활동보고서 제작 및 인쇄, 홈페이지 개편</t>
    <phoneticPr fontId="32" type="noConversion"/>
  </si>
  <si>
    <t>소장 33,472,800(월2,789,400원) 
상담원1 38,284,800 (월3,190,400원)
상담원2 25,962,900 (월2,140,300*5=10,701,500원 / 월2,180,200*7=15,261,400원) 
상담원3 25,683,600 (월2,140,300원) - '24. 1. 2. 입사
사무지원1 8,616,000 (월2,154,000) - '24. 4. 30. 퇴사
사무지원2 16,486,400 (월2,060,800원) - '24. 4. 30. 입사</t>
    <phoneticPr fontId="32" type="noConversion"/>
  </si>
  <si>
    <t>*보수월액 산정 기준 : 월 기본급+월 제수당(명절휴가비 연 1,200,000원/12개월)</t>
  </si>
  <si>
    <t xml:space="preserve">인건비 도비보조 </t>
    <phoneticPr fontId="32" type="noConversion"/>
  </si>
  <si>
    <t>*보수월액 산정 기준: 기본급+ 제수당+특수근무수당+처우개선비 
'소장 (보수월액 2,789,400원 ) 
 245,700원 (국민연금 130,020원+국민건강보험 115,680원)*12개월=2,948,400원
상담원1 (보수월액3,190,400원)
 341,510원 (국민연금 148,060원+국민건강보험 131,740원+고용보험 37,830원 +산재보험 23,880원)*12개월=4,098,120원
상담원2 (보수월액 2,140,300원 / 2,180,200원) 
 232,250원 (국민연금 100,810원+국민건강보험 89,690원+고용보험 25,760원+산재보험 16,260원)*5개월=1,162,600원
 236,660원 (국민연금 102,600원+국민건강보험 91,290원+고용보험 26,220원+산재보험 16,550원)*7개월=1,656,620원
상담원3 (보수월액 2,140,300원) - '24. 1. 2. 입사
 232,520원 (국민연금 100,810원+국민건강보험 89,690원+고용보험 25,760원+산재보험 16,260원 )*12개월=2,790,240원 
사무지원1 (보수월액 2,154,000원) / '24. 4. 30. 퇴사
 233,950원 (국민연금101,430원+국민건강보험 90,240원+고용보험 25,920원+산재보험 16,360원)*4개월=935,800원
사무지원2 (보수월액 2,060,800원) - '24. 4. 30. 입사
 237,690원 (국민연금 103,050원+국민건강보험 91,690+고용보험 26,330원+산재보험 16,620원)*8개월=1,901,520원</t>
    <phoneticPr fontId="32" type="noConversion"/>
  </si>
  <si>
    <t xml:space="preserve">공공요금(전화요금, 상담핸드폰요금, 전기세, 수도요금 등) </t>
    <phoneticPr fontId="32" type="noConversion"/>
  </si>
  <si>
    <t>기관차량 주유비 및 차량정비유지비</t>
    <phoneticPr fontId="32" type="noConversion"/>
  </si>
  <si>
    <t>자동차보험료, 보증보험</t>
    <phoneticPr fontId="32" type="noConversion"/>
  </si>
  <si>
    <t>출장여비 (1~9월, 12월)</t>
    <phoneticPr fontId="32" type="noConversion"/>
  </si>
  <si>
    <t>복사기 렌탈비(월 77,000원), CMS시스템비용(월 29,620원), 기장료(월 88,000원), 커피머신 렌탈 및 원두 구입비, 사무용품, 인쇄비, 주차료, 도서구입비, 집기구입, db개발비 등</t>
    <phoneticPr fontId="32" type="noConversion"/>
  </si>
  <si>
    <t>기관 운영위원회 참석 수당 (1인 1회 30,000원)</t>
    <phoneticPr fontId="32" type="noConversion"/>
  </si>
  <si>
    <t>사무실 임대료(연간 4회 납부), 공유재산 공제회비</t>
    <phoneticPr fontId="32" type="noConversion"/>
  </si>
  <si>
    <t>의료 25,938,800원 법률 3,297,340원 치료회복프로그램 4,050,860원</t>
    <phoneticPr fontId="32" type="noConversion"/>
  </si>
  <si>
    <t>의료지원 30,402,440원 법률지원 3,776,895원 치료회복프로그램 8,079,920원</t>
    <phoneticPr fontId="32" type="noConversion"/>
  </si>
  <si>
    <t xml:space="preserve">*명절휴가비(설날, 추석 수당) 1,200,000 * 5명 = 총 6,000,000원 </t>
    <phoneticPr fontId="32" type="noConversion"/>
  </si>
  <si>
    <t>운영위원회 식비</t>
    <phoneticPr fontId="32" type="noConversion"/>
  </si>
  <si>
    <t xml:space="preserve">* 2024년 소장 퇴직적립금 : 2월: 1,000,000 / 3월: 1,000,000 / 5월: 3,000,000 / 6월: 1,000,000 ) 6,000,000 
  6월~12월 소장추가급여분 (110,400 에 대한 퇴직적립금 9,200 * 7 = 64,400원
</t>
    <phoneticPr fontId="32" type="noConversion"/>
  </si>
  <si>
    <t xml:space="preserve"> -소장추가 급여에 대한 사회보험료 (6-12 9,370*8 = 74,960 ) 
 -24년 9월 2회납부로 25년2월분 9,660-9,370제외한 290원 지급예정
 -직원5인 하계휴가비에 대한 사회보험료 92,200 (소장 17,000 / 직원4 *18,800= 75,200)
 -직원5인 추석수당에 대한 사회보험료 (47,010*5=235,050)</t>
    <phoneticPr fontId="32" type="noConversion"/>
  </si>
  <si>
    <t xml:space="preserve">* 6월~12월 소장추가급여분 (110,400원) 4대보험제외 ( 101,030*8=808,240)
* 24년 9월 2회납부로 25년2월분 104,040-101,030제외한 3,010원만 지급예정
</t>
    <phoneticPr fontId="32" type="noConversion"/>
  </si>
  <si>
    <t>*보수월액 산정 기준 : 월 기본급+월 제수당(명절휴가비 연 1,200,000원/12개월)
소장(보수월액 2,789,400원)       232,440*12개월 = 2,789,280원
상담원1(보수월액 3,190,400원)   231,085*12개월 = 2,773,018원
상담원2(보수월액 2,180,200원)   181,130*12개월 = 2,173,560원
상담원3(보수월액 2,140,300원)    177,805*12개월 = 2,133,660원
사무지원1(보수월액 2,154,000원)  183,210*4개월 = 732,840원
사무지원2(보수월액 2,060,800원)  174,500*8개월 = 1,396,000원</t>
    <phoneticPr fontId="32" type="noConversion"/>
  </si>
  <si>
    <t>소장 32,857,882 (월2,738,156원) 
상담원1 37,495,762 (월3,124,646원)
상담원2 26,719,162 (월2,226,596원)
상담원3 26,145,602 (월2,178,800원) - '24. 1. 2. 입사
사무지원1 10,082,121 (월2,520,530원) - '24. 4. 30. 퇴사
사무지원2 17,177,131 (월2,147,141원) - '24. 4. 30. 입사</t>
    <phoneticPr fontId="32" type="noConversion"/>
  </si>
  <si>
    <t>*보수월액 산정 기준: 기본급+ 제수당+특수근무수당+처우개선비 
소장 (보수월액 2,789,400원 ) 
 245,240원 (국민연금 126,560원+국민건강보험 105,095원+장기요양보험 13,585원)*12개월=2,942,880원
상담원1 (보수월액 3,190,400원)
 230,735원 (국민연금 65,494원+국민건강보험 99,783원+장기요양보험 12,918원+고용보험 32,310원 +산재보험 20,230원)*12개월=2,768,820원
상담원2 (보수월액 2,180,200원) 
153,584원 (국민연금 20,010원+국민건강보험 80,697원+장기요양보험 10,443원+고용보험 26,117원+산재보험 16,318원)*12개월=1,843,010원
상담원3 (보수월액 2,140,300원) - '24. 1. 2. 입사
 160,800원 (국민연금 27,278원+국민건강보험 80,590원+장기요양보험 10,430원+고용보험 26,140원+산재보험 16,362원 )*12개월=1,929,600원 
사무지원1 (보수월액 2,154,000원) / '24. 4. 30. 퇴사
 239,829원 (국민연금 95,397원+국민건강보험 84,425원+장기요양보험 12,780원+고용보험 28,537원+산재보험 18,690원)*4개월=959,310원
사무지원2 (보수월액 2,060,800원) - '24. 4. 30. 입사
 259,059원 (국민연금 97,200원+국민건강보험 87,543원+장기요양보험 11,337원+고용보험 45,091원+산재보험 17,887원)*8개월=1,813,410원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</si>
</sst>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0.0_);[Red]\(0.0\)"/>
    <numFmt numFmtId="177" formatCode="#,##0_ "/>
    <numFmt numFmtId="178" formatCode="#,##0;\△#,##0;\-"/>
    <numFmt numFmtId="179" formatCode="#,##0_);[Red]\(#,##0\)"/>
    <numFmt numFmtId="180" formatCode="0.00%;\△0.00\&amp;;\-"/>
    <numFmt numFmtId="181" formatCode="0_);[Red]\(0\)"/>
  </numFmts>
  <fonts count="49" x14ac:knownFonts="1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4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64"/>
      <name val="맑은 고딕"/>
      <family val="3"/>
      <charset val="129"/>
    </font>
    <font>
      <b/>
      <sz val="28"/>
      <color indexed="9"/>
      <name val="맑은 고딕"/>
      <family val="3"/>
      <charset val="129"/>
    </font>
    <font>
      <sz val="12"/>
      <color indexed="64"/>
      <name val="맑은 고딕"/>
      <family val="3"/>
      <charset val="129"/>
    </font>
    <font>
      <b/>
      <u/>
      <sz val="24"/>
      <color indexed="8"/>
      <name val="맑은 고딕"/>
      <family val="3"/>
      <charset val="129"/>
    </font>
    <font>
      <sz val="28"/>
      <color indexed="8"/>
      <name val="맑은 고딕"/>
      <family val="3"/>
      <charset val="129"/>
    </font>
    <font>
      <sz val="12"/>
      <color indexed="1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b/>
      <sz val="24"/>
      <color indexed="9"/>
      <name val="맑은 고딕"/>
      <family val="3"/>
      <charset val="129"/>
    </font>
    <font>
      <b/>
      <u/>
      <sz val="22"/>
      <color indexed="8"/>
      <name val="맑은 고딕"/>
      <family val="3"/>
      <charset val="129"/>
    </font>
    <font>
      <sz val="22"/>
      <color indexed="8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name val="맑은 고딕"/>
      <family val="3"/>
      <charset val="129"/>
    </font>
    <font>
      <i/>
      <sz val="12"/>
      <name val="맑은 고딕"/>
      <family val="3"/>
      <charset val="129"/>
    </font>
    <font>
      <b/>
      <sz val="12"/>
      <name val="맑은 고딕"/>
      <family val="3"/>
      <charset val="129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10253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rgb="FF808080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rgb="FF33333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rgb="FF333333"/>
      </right>
      <top style="thin">
        <color indexed="63"/>
      </top>
      <bottom style="thin">
        <color indexed="63"/>
      </bottom>
      <diagonal/>
    </border>
  </borders>
  <cellStyleXfs count="114"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9" borderId="38" applyNumberFormat="0" applyAlignment="0" applyProtection="0">
      <alignment vertical="center"/>
    </xf>
    <xf numFmtId="0" fontId="3" fillId="9" borderId="39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23" borderId="40" applyNumberFormat="0" applyFont="0" applyAlignment="0" applyProtection="0">
      <alignment vertical="center"/>
    </xf>
    <xf numFmtId="0" fontId="5" fillId="23" borderId="41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2" borderId="42" applyNumberFormat="0" applyAlignment="0" applyProtection="0">
      <alignment vertical="center"/>
    </xf>
    <xf numFmtId="0" fontId="8" fillId="24" borderId="43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4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4" borderId="38" applyNumberFormat="0" applyAlignment="0" applyProtection="0">
      <alignment vertical="center"/>
    </xf>
    <xf numFmtId="0" fontId="11" fillId="4" borderId="3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4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49" borderId="49" applyNumberFormat="0" applyAlignment="0" applyProtection="0">
      <alignment vertical="center"/>
    </xf>
    <xf numFmtId="0" fontId="17" fillId="9" borderId="50" applyNumberFormat="0" applyAlignment="0" applyProtection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</cellStyleXfs>
  <cellXfs count="321">
    <xf numFmtId="0" fontId="0" fillId="0" borderId="0" xfId="0" applyNumberFormat="1" applyFont="1">
      <alignment vertical="center"/>
    </xf>
    <xf numFmtId="0" fontId="0" fillId="0" borderId="0" xfId="107" applyNumberFormat="1" applyFont="1" applyFill="1" applyBorder="1" applyAlignment="1">
      <alignment horizontal="center" vertical="center"/>
    </xf>
    <xf numFmtId="41" fontId="18" fillId="0" borderId="6" xfId="82" applyNumberFormat="1" applyFont="1" applyFill="1" applyBorder="1" applyAlignment="1">
      <alignment horizontal="center" vertical="center"/>
    </xf>
    <xf numFmtId="41" fontId="18" fillId="0" borderId="6" xfId="65" applyNumberFormat="1" applyFont="1" applyFill="1" applyBorder="1">
      <alignment vertical="center"/>
    </xf>
    <xf numFmtId="41" fontId="18" fillId="2" borderId="0" xfId="65" applyNumberFormat="1" applyFont="1" applyFill="1" applyBorder="1">
      <alignment vertical="center"/>
    </xf>
    <xf numFmtId="41" fontId="18" fillId="2" borderId="0" xfId="107" applyNumberFormat="1" applyFont="1" applyFill="1" applyBorder="1">
      <alignment vertical="center"/>
    </xf>
    <xf numFmtId="0" fontId="0" fillId="0" borderId="0" xfId="107" applyNumberFormat="1" applyFont="1" applyFill="1" applyAlignment="1">
      <alignment horizontal="center" vertical="center"/>
    </xf>
    <xf numFmtId="178" fontId="18" fillId="0" borderId="6" xfId="65" applyNumberFormat="1" applyFont="1" applyFill="1" applyBorder="1" applyAlignment="1">
      <alignment horizontal="right" vertical="center"/>
    </xf>
    <xf numFmtId="178" fontId="18" fillId="0" borderId="6" xfId="107" applyNumberFormat="1" applyFont="1" applyFill="1" applyBorder="1" applyAlignment="1">
      <alignment horizontal="right" vertical="center"/>
    </xf>
    <xf numFmtId="41" fontId="18" fillId="0" borderId="6" xfId="82" applyNumberFormat="1" applyFont="1" applyBorder="1" applyAlignment="1">
      <alignment horizontal="center" vertical="center"/>
    </xf>
    <xf numFmtId="41" fontId="18" fillId="0" borderId="6" xfId="82" applyNumberFormat="1" applyFont="1" applyBorder="1">
      <alignment vertical="center"/>
    </xf>
    <xf numFmtId="177" fontId="19" fillId="54" borderId="6" xfId="65" applyNumberFormat="1" applyFont="1" applyFill="1" applyBorder="1" applyAlignment="1">
      <alignment horizontal="right" vertical="center"/>
    </xf>
    <xf numFmtId="178" fontId="20" fillId="55" borderId="6" xfId="65" applyNumberFormat="1" applyFont="1" applyFill="1" applyBorder="1" applyAlignment="1">
      <alignment horizontal="center" vertical="center"/>
    </xf>
    <xf numFmtId="41" fontId="19" fillId="55" borderId="7" xfId="65" applyNumberFormat="1" applyFont="1" applyFill="1" applyBorder="1" applyAlignment="1">
      <alignment horizontal="center" vertical="center" wrapText="1"/>
    </xf>
    <xf numFmtId="0" fontId="21" fillId="2" borderId="0" xfId="107" applyNumberFormat="1" applyFont="1" applyFill="1" applyBorder="1" applyAlignment="1">
      <alignment horizontal="center" vertical="center" wrapText="1"/>
    </xf>
    <xf numFmtId="0" fontId="8" fillId="2" borderId="0" xfId="107" applyNumberFormat="1" applyFont="1" applyFill="1" applyBorder="1" applyAlignment="1">
      <alignment horizontal="center" vertical="center" wrapText="1"/>
    </xf>
    <xf numFmtId="41" fontId="20" fillId="0" borderId="0" xfId="65" applyNumberFormat="1" applyFont="1" applyFill="1" applyBorder="1" applyAlignment="1">
      <alignment vertical="center"/>
    </xf>
    <xf numFmtId="0" fontId="19" fillId="35" borderId="8" xfId="107" applyNumberFormat="1" applyFont="1" applyFill="1" applyBorder="1" applyAlignment="1">
      <alignment horizontal="center" vertical="center"/>
    </xf>
    <xf numFmtId="41" fontId="19" fillId="35" borderId="6" xfId="65" applyNumberFormat="1" applyFont="1" applyFill="1" applyBorder="1" applyAlignment="1">
      <alignment horizontal="center" vertical="center"/>
    </xf>
    <xf numFmtId="41" fontId="18" fillId="0" borderId="6" xfId="68" applyNumberFormat="1" applyFont="1" applyFill="1" applyBorder="1" applyAlignment="1">
      <alignment horizontal="center" vertical="center" wrapText="1"/>
    </xf>
    <xf numFmtId="178" fontId="18" fillId="2" borderId="6" xfId="65" applyNumberFormat="1" applyFont="1" applyFill="1" applyBorder="1" applyAlignment="1">
      <alignment horizontal="right" vertical="center"/>
    </xf>
    <xf numFmtId="178" fontId="19" fillId="35" borderId="6" xfId="65" applyNumberFormat="1" applyFont="1" applyFill="1" applyBorder="1" applyAlignment="1">
      <alignment horizontal="right" vertical="center"/>
    </xf>
    <xf numFmtId="41" fontId="19" fillId="35" borderId="8" xfId="65" applyNumberFormat="1" applyFont="1" applyFill="1" applyBorder="1" applyAlignment="1">
      <alignment horizontal="center" vertical="center"/>
    </xf>
    <xf numFmtId="178" fontId="19" fillId="35" borderId="8" xfId="65" applyNumberFormat="1" applyFont="1" applyFill="1" applyBorder="1" applyAlignment="1">
      <alignment horizontal="right" vertical="center"/>
    </xf>
    <xf numFmtId="178" fontId="19" fillId="54" borderId="6" xfId="65" applyNumberFormat="1" applyFont="1" applyFill="1" applyBorder="1" applyAlignment="1">
      <alignment horizontal="right" vertical="center"/>
    </xf>
    <xf numFmtId="41" fontId="18" fillId="2" borderId="6" xfId="65" applyNumberFormat="1" applyFont="1" applyFill="1" applyBorder="1" applyAlignment="1">
      <alignment horizontal="center" vertical="center"/>
    </xf>
    <xf numFmtId="178" fontId="19" fillId="54" borderId="9" xfId="65" applyNumberFormat="1" applyFont="1" applyFill="1" applyBorder="1" applyAlignment="1">
      <alignment horizontal="right" vertical="center"/>
    </xf>
    <xf numFmtId="178" fontId="18" fillId="2" borderId="9" xfId="65" applyNumberFormat="1" applyFont="1" applyFill="1" applyBorder="1" applyAlignment="1">
      <alignment horizontal="left" vertical="center" wrapText="1"/>
    </xf>
    <xf numFmtId="178" fontId="18" fillId="2" borderId="9" xfId="65" applyNumberFormat="1" applyFont="1" applyFill="1" applyBorder="1" applyAlignment="1">
      <alignment horizontal="left" vertical="center"/>
    </xf>
    <xf numFmtId="178" fontId="19" fillId="35" borderId="9" xfId="65" applyNumberFormat="1" applyFont="1" applyFill="1" applyBorder="1" applyAlignment="1">
      <alignment horizontal="left" vertical="center"/>
    </xf>
    <xf numFmtId="176" fontId="0" fillId="0" borderId="0" xfId="65" applyNumberFormat="1" applyFont="1" applyFill="1" applyBorder="1" applyAlignment="1">
      <alignment horizontal="right"/>
    </xf>
    <xf numFmtId="0" fontId="19" fillId="35" borderId="6" xfId="107" applyNumberFormat="1" applyFont="1" applyFill="1" applyBorder="1" applyAlignment="1">
      <alignment horizontal="center" vertical="center"/>
    </xf>
    <xf numFmtId="178" fontId="19" fillId="35" borderId="10" xfId="65" applyNumberFormat="1" applyFont="1" applyFill="1" applyBorder="1" applyAlignment="1">
      <alignment horizontal="left" vertical="center"/>
    </xf>
    <xf numFmtId="179" fontId="8" fillId="2" borderId="0" xfId="107" applyNumberFormat="1" applyFont="1" applyFill="1" applyBorder="1" applyAlignment="1">
      <alignment horizontal="center" vertical="center" wrapText="1"/>
    </xf>
    <xf numFmtId="179" fontId="22" fillId="0" borderId="0" xfId="65" applyNumberFormat="1" applyFont="1" applyFill="1" applyBorder="1" applyAlignment="1">
      <alignment horizontal="right" vertical="center"/>
    </xf>
    <xf numFmtId="179" fontId="19" fillId="54" borderId="9" xfId="65" applyNumberFormat="1" applyFont="1" applyFill="1" applyBorder="1" applyAlignment="1">
      <alignment horizontal="center" vertical="center"/>
    </xf>
    <xf numFmtId="179" fontId="0" fillId="0" borderId="0" xfId="0" applyNumberFormat="1" applyFont="1">
      <alignment vertical="center"/>
    </xf>
    <xf numFmtId="41" fontId="8" fillId="2" borderId="0" xfId="65" applyNumberFormat="1" applyFont="1" applyFill="1" applyBorder="1" applyAlignment="1">
      <alignment horizontal="center" vertical="center" wrapText="1"/>
    </xf>
    <xf numFmtId="41" fontId="19" fillId="54" borderId="6" xfId="65" applyNumberFormat="1" applyFont="1" applyFill="1" applyBorder="1" applyAlignment="1">
      <alignment horizontal="right" vertical="center"/>
    </xf>
    <xf numFmtId="41" fontId="0" fillId="0" borderId="0" xfId="65" applyNumberFormat="1" applyFont="1">
      <alignment vertical="center"/>
    </xf>
    <xf numFmtId="0" fontId="0" fillId="0" borderId="0" xfId="0" applyNumberFormat="1" applyFont="1" applyAlignment="1">
      <alignment horizontal="right" vertical="center"/>
    </xf>
    <xf numFmtId="178" fontId="22" fillId="2" borderId="9" xfId="65" applyNumberFormat="1" applyFont="1" applyFill="1" applyBorder="1" applyAlignment="1">
      <alignment horizontal="left" vertical="center" wrapText="1"/>
    </xf>
    <xf numFmtId="41" fontId="19" fillId="55" borderId="6" xfId="65" applyNumberFormat="1" applyFont="1" applyFill="1" applyBorder="1" applyAlignment="1">
      <alignment horizontal="center" vertical="center"/>
    </xf>
    <xf numFmtId="41" fontId="18" fillId="0" borderId="6" xfId="65" applyNumberFormat="1" applyFont="1" applyFill="1" applyBorder="1" applyAlignment="1">
      <alignment horizontal="center" vertical="center"/>
    </xf>
    <xf numFmtId="178" fontId="18" fillId="0" borderId="11" xfId="107" applyNumberFormat="1" applyFont="1" applyFill="1" applyBorder="1" applyAlignment="1">
      <alignment horizontal="right" vertical="center"/>
    </xf>
    <xf numFmtId="41" fontId="18" fillId="0" borderId="11" xfId="65" applyNumberFormat="1" applyFont="1" applyFill="1" applyBorder="1" applyAlignment="1">
      <alignment horizontal="center" vertical="center"/>
    </xf>
    <xf numFmtId="179" fontId="20" fillId="55" borderId="9" xfId="65" applyNumberFormat="1" applyFont="1" applyFill="1" applyBorder="1" applyAlignment="1">
      <alignment horizontal="center" vertical="center"/>
    </xf>
    <xf numFmtId="41" fontId="18" fillId="0" borderId="11" xfId="82" applyNumberFormat="1" applyFont="1" applyFill="1" applyBorder="1" applyAlignment="1">
      <alignment horizontal="center" vertical="center"/>
    </xf>
    <xf numFmtId="178" fontId="18" fillId="2" borderId="12" xfId="65" applyNumberFormat="1" applyFont="1" applyFill="1" applyBorder="1" applyAlignment="1">
      <alignment horizontal="left" vertical="center" wrapText="1"/>
    </xf>
    <xf numFmtId="41" fontId="18" fillId="0" borderId="6" xfId="65" applyNumberFormat="1" applyFont="1" applyFill="1" applyBorder="1" applyAlignment="1">
      <alignment vertical="center"/>
    </xf>
    <xf numFmtId="178" fontId="18" fillId="0" borderId="6" xfId="107" applyNumberFormat="1" applyFont="1" applyFill="1" applyBorder="1" applyAlignment="1">
      <alignment vertical="center"/>
    </xf>
    <xf numFmtId="41" fontId="18" fillId="2" borderId="6" xfId="65" applyNumberFormat="1" applyFont="1" applyFill="1" applyBorder="1" applyAlignment="1">
      <alignment vertical="center"/>
    </xf>
    <xf numFmtId="178" fontId="18" fillId="2" borderId="6" xfId="65" applyNumberFormat="1" applyFont="1" applyFill="1" applyBorder="1" applyAlignment="1">
      <alignment vertical="center"/>
    </xf>
    <xf numFmtId="41" fontId="18" fillId="0" borderId="11" xfId="68" applyNumberFormat="1" applyFont="1" applyFill="1" applyBorder="1" applyAlignment="1" applyProtection="1">
      <alignment horizontal="center" vertical="center" wrapText="1"/>
      <protection locked="0"/>
    </xf>
    <xf numFmtId="0" fontId="19" fillId="35" borderId="6" xfId="107" applyNumberFormat="1" applyFont="1" applyFill="1" applyBorder="1" applyAlignment="1" applyProtection="1">
      <alignment horizontal="center" vertical="center"/>
      <protection locked="0"/>
    </xf>
    <xf numFmtId="0" fontId="18" fillId="0" borderId="11" xfId="107" applyNumberFormat="1" applyFont="1" applyFill="1" applyBorder="1" applyAlignment="1" applyProtection="1">
      <alignment horizontal="center" vertical="center"/>
      <protection locked="0"/>
    </xf>
    <xf numFmtId="0" fontId="18" fillId="0" borderId="6" xfId="107" applyNumberFormat="1" applyFont="1" applyFill="1" applyBorder="1" applyAlignment="1" applyProtection="1">
      <alignment horizontal="center" vertical="center"/>
      <protection locked="0"/>
    </xf>
    <xf numFmtId="0" fontId="19" fillId="35" borderId="6" xfId="107" applyNumberFormat="1" applyFont="1" applyFill="1" applyBorder="1" applyAlignment="1" applyProtection="1">
      <alignment horizontal="center" vertical="center"/>
      <protection locked="0"/>
    </xf>
    <xf numFmtId="0" fontId="18" fillId="2" borderId="6" xfId="107" applyNumberFormat="1" applyFont="1" applyFill="1" applyBorder="1" applyAlignment="1" applyProtection="1">
      <alignment horizontal="center" vertical="center"/>
      <protection locked="0"/>
    </xf>
    <xf numFmtId="0" fontId="19" fillId="35" borderId="8" xfId="107" applyNumberFormat="1" applyFont="1" applyFill="1" applyBorder="1" applyAlignment="1" applyProtection="1">
      <alignment horizontal="center" vertical="center"/>
      <protection locked="0"/>
    </xf>
    <xf numFmtId="41" fontId="20" fillId="55" borderId="13" xfId="65" applyNumberFormat="1" applyFont="1" applyFill="1" applyBorder="1" applyAlignment="1">
      <alignment horizontal="center" vertical="center"/>
    </xf>
    <xf numFmtId="41" fontId="19" fillId="55" borderId="6" xfId="65" applyNumberFormat="1" applyFont="1" applyFill="1" applyBorder="1" applyAlignment="1">
      <alignment horizontal="center" vertical="center"/>
    </xf>
    <xf numFmtId="41" fontId="20" fillId="55" borderId="7" xfId="65" applyNumberFormat="1" applyFont="1" applyFill="1" applyBorder="1" applyAlignment="1">
      <alignment horizontal="center" vertical="center"/>
    </xf>
    <xf numFmtId="0" fontId="18" fillId="0" borderId="0" xfId="0" applyNumberFormat="1" applyFont="1">
      <alignment vertical="center"/>
    </xf>
    <xf numFmtId="41" fontId="18" fillId="0" borderId="0" xfId="65" applyNumberFormat="1" applyFont="1">
      <alignment vertical="center"/>
    </xf>
    <xf numFmtId="0" fontId="18" fillId="0" borderId="0" xfId="0" applyNumberFormat="1" applyFont="1" applyAlignment="1">
      <alignment horizontal="right" vertical="center"/>
    </xf>
    <xf numFmtId="179" fontId="18" fillId="0" borderId="0" xfId="0" applyNumberFormat="1" applyFont="1">
      <alignment vertical="center"/>
    </xf>
    <xf numFmtId="41" fontId="19" fillId="55" borderId="6" xfId="65" applyNumberFormat="1" applyFont="1" applyFill="1" applyBorder="1" applyAlignment="1">
      <alignment horizontal="center" vertical="center"/>
    </xf>
    <xf numFmtId="41" fontId="8" fillId="2" borderId="0" xfId="107" applyNumberFormat="1" applyFont="1" applyFill="1" applyBorder="1" applyAlignment="1">
      <alignment horizontal="right" vertical="center" wrapText="1"/>
    </xf>
    <xf numFmtId="41" fontId="20" fillId="55" borderId="7" xfId="65" applyNumberFormat="1" applyFont="1" applyFill="1" applyBorder="1" applyAlignment="1">
      <alignment horizontal="center" vertical="center"/>
    </xf>
    <xf numFmtId="41" fontId="20" fillId="55" borderId="6" xfId="65" applyNumberFormat="1" applyFont="1" applyFill="1" applyBorder="1" applyAlignment="1">
      <alignment horizontal="center" vertical="center"/>
    </xf>
    <xf numFmtId="41" fontId="0" fillId="0" borderId="0" xfId="0" applyNumberFormat="1" applyFont="1" applyAlignment="1">
      <alignment horizontal="right" vertical="center"/>
    </xf>
    <xf numFmtId="41" fontId="20" fillId="55" borderId="7" xfId="65" applyNumberFormat="1" applyFont="1" applyFill="1" applyBorder="1" applyAlignment="1">
      <alignment horizontal="center" vertical="center"/>
    </xf>
    <xf numFmtId="41" fontId="19" fillId="55" borderId="6" xfId="65" applyNumberFormat="1" applyFont="1" applyFill="1" applyBorder="1" applyAlignment="1">
      <alignment horizontal="center" vertical="center"/>
    </xf>
    <xf numFmtId="178" fontId="18" fillId="0" borderId="11" xfId="65" applyNumberFormat="1" applyFont="1" applyFill="1" applyBorder="1" applyAlignment="1">
      <alignment horizontal="right" vertical="center"/>
    </xf>
    <xf numFmtId="0" fontId="0" fillId="0" borderId="0" xfId="0" applyNumberFormat="1" applyFont="1" applyProtection="1">
      <alignment vertical="center"/>
      <protection locked="0"/>
    </xf>
    <xf numFmtId="0" fontId="23" fillId="2" borderId="0" xfId="107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07" applyNumberFormat="1" applyFont="1" applyFill="1" applyBorder="1" applyAlignment="1" applyProtection="1">
      <alignment horizontal="center" vertical="center" wrapText="1"/>
      <protection locked="0"/>
    </xf>
    <xf numFmtId="41" fontId="19" fillId="55" borderId="7" xfId="65" applyNumberFormat="1" applyFont="1" applyFill="1" applyBorder="1" applyAlignment="1" applyProtection="1">
      <alignment horizontal="center" vertical="center"/>
      <protection locked="0"/>
    </xf>
    <xf numFmtId="41" fontId="20" fillId="55" borderId="14" xfId="65" applyNumberFormat="1" applyFont="1" applyFill="1" applyBorder="1" applyAlignment="1" applyProtection="1">
      <alignment horizontal="center" vertical="center"/>
      <protection locked="0"/>
    </xf>
    <xf numFmtId="41" fontId="20" fillId="55" borderId="15" xfId="65" applyNumberFormat="1" applyFont="1" applyFill="1" applyBorder="1" applyAlignment="1" applyProtection="1">
      <alignment horizontal="center" vertical="center"/>
      <protection locked="0"/>
    </xf>
    <xf numFmtId="41" fontId="19" fillId="55" borderId="6" xfId="65" applyNumberFormat="1" applyFont="1" applyFill="1" applyBorder="1" applyAlignment="1" applyProtection="1">
      <alignment horizontal="center" vertical="center"/>
      <protection locked="0"/>
    </xf>
    <xf numFmtId="41" fontId="19" fillId="55" borderId="16" xfId="65" applyNumberFormat="1" applyFont="1" applyFill="1" applyBorder="1" applyAlignment="1" applyProtection="1">
      <alignment horizontal="center" vertical="center"/>
      <protection locked="0"/>
    </xf>
    <xf numFmtId="178" fontId="20" fillId="55" borderId="16" xfId="65" applyNumberFormat="1" applyFont="1" applyFill="1" applyBorder="1" applyAlignment="1" applyProtection="1">
      <alignment horizontal="center" vertical="center"/>
      <protection locked="0"/>
    </xf>
    <xf numFmtId="178" fontId="20" fillId="55" borderId="9" xfId="65" applyNumberFormat="1" applyFont="1" applyFill="1" applyBorder="1" applyAlignment="1" applyProtection="1">
      <alignment horizontal="center" vertical="center"/>
      <protection locked="0"/>
    </xf>
    <xf numFmtId="177" fontId="19" fillId="54" borderId="6" xfId="65" applyNumberFormat="1" applyFont="1" applyFill="1" applyBorder="1" applyAlignment="1" applyProtection="1">
      <alignment horizontal="right" vertical="center"/>
      <protection locked="0"/>
    </xf>
    <xf numFmtId="41" fontId="18" fillId="0" borderId="6" xfId="68" applyNumberFormat="1" applyFont="1" applyFill="1" applyBorder="1" applyAlignment="1" applyProtection="1">
      <alignment horizontal="center" vertical="center"/>
      <protection locked="0"/>
    </xf>
    <xf numFmtId="41" fontId="18" fillId="0" borderId="6" xfId="65" applyNumberFormat="1" applyFont="1" applyFill="1" applyBorder="1" applyAlignment="1" applyProtection="1">
      <alignment horizontal="center" vertical="center"/>
      <protection locked="0"/>
    </xf>
    <xf numFmtId="41" fontId="18" fillId="0" borderId="17" xfId="68" applyNumberFormat="1" applyFont="1" applyFill="1" applyBorder="1" applyAlignment="1" applyProtection="1">
      <alignment horizontal="center" vertical="center"/>
      <protection locked="0"/>
    </xf>
    <xf numFmtId="41" fontId="18" fillId="0" borderId="6" xfId="65" applyNumberFormat="1" applyFont="1" applyFill="1" applyBorder="1" applyProtection="1">
      <alignment vertical="center"/>
      <protection locked="0"/>
    </xf>
    <xf numFmtId="41" fontId="18" fillId="0" borderId="16" xfId="68" applyNumberFormat="1" applyFont="1" applyFill="1" applyBorder="1" applyAlignment="1" applyProtection="1">
      <alignment horizontal="center" vertical="center"/>
      <protection locked="0"/>
    </xf>
    <xf numFmtId="0" fontId="19" fillId="35" borderId="16" xfId="107" applyNumberFormat="1" applyFont="1" applyFill="1" applyBorder="1" applyAlignment="1" applyProtection="1">
      <alignment horizontal="center" vertical="center"/>
      <protection locked="0"/>
    </xf>
    <xf numFmtId="41" fontId="19" fillId="35" borderId="6" xfId="65" applyNumberFormat="1" applyFont="1" applyFill="1" applyBorder="1" applyAlignment="1" applyProtection="1">
      <alignment horizontal="center" vertical="center"/>
      <protection locked="0"/>
    </xf>
    <xf numFmtId="41" fontId="18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19" fillId="35" borderId="17" xfId="107" applyNumberFormat="1" applyFont="1" applyFill="1" applyBorder="1" applyAlignment="1" applyProtection="1">
      <alignment horizontal="center" vertical="center"/>
      <protection locked="0"/>
    </xf>
    <xf numFmtId="0" fontId="18" fillId="0" borderId="17" xfId="107" applyNumberFormat="1" applyFont="1" applyFill="1" applyBorder="1" applyAlignment="1" applyProtection="1">
      <alignment horizontal="center" vertical="center"/>
      <protection locked="0"/>
    </xf>
    <xf numFmtId="41" fontId="18" fillId="0" borderId="16" xfId="68" applyNumberFormat="1" applyFont="1" applyFill="1" applyBorder="1" applyAlignment="1" applyProtection="1">
      <alignment horizontal="center" vertical="center" wrapText="1"/>
      <protection locked="0"/>
    </xf>
    <xf numFmtId="41" fontId="18" fillId="0" borderId="6" xfId="82" applyNumberFormat="1" applyFont="1" applyBorder="1" applyAlignment="1" applyProtection="1">
      <alignment horizontal="center" vertical="center"/>
      <protection locked="0"/>
    </xf>
    <xf numFmtId="41" fontId="18" fillId="0" borderId="6" xfId="82" applyNumberFormat="1" applyFont="1" applyBorder="1" applyProtection="1">
      <alignment vertical="center"/>
      <protection locked="0"/>
    </xf>
    <xf numFmtId="41" fontId="18" fillId="0" borderId="16" xfId="82" applyNumberFormat="1" applyFont="1" applyBorder="1" applyAlignment="1" applyProtection="1">
      <alignment horizontal="center" vertical="center"/>
      <protection locked="0"/>
    </xf>
    <xf numFmtId="41" fontId="18" fillId="0" borderId="6" xfId="82" applyNumberFormat="1" applyFont="1" applyFill="1" applyBorder="1" applyAlignment="1" applyProtection="1">
      <alignment horizontal="center" vertical="center"/>
      <protection locked="0"/>
    </xf>
    <xf numFmtId="41" fontId="18" fillId="0" borderId="16" xfId="82" applyNumberFormat="1" applyFont="1" applyFill="1" applyBorder="1" applyAlignment="1" applyProtection="1">
      <alignment horizontal="center" vertical="center"/>
      <protection locked="0"/>
    </xf>
    <xf numFmtId="41" fontId="18" fillId="2" borderId="6" xfId="65" applyNumberFormat="1" applyFont="1" applyFill="1" applyBorder="1" applyAlignment="1" applyProtection="1">
      <alignment horizontal="center" vertical="center"/>
      <protection locked="0"/>
    </xf>
    <xf numFmtId="0" fontId="19" fillId="35" borderId="18" xfId="107" applyNumberFormat="1" applyFont="1" applyFill="1" applyBorder="1" applyAlignment="1" applyProtection="1">
      <alignment horizontal="center" vertical="center"/>
      <protection locked="0"/>
    </xf>
    <xf numFmtId="41" fontId="19" fillId="35" borderId="8" xfId="65" applyNumberFormat="1" applyFont="1" applyFill="1" applyBorder="1" applyAlignment="1" applyProtection="1">
      <alignment horizontal="center" vertical="center"/>
      <protection locked="0"/>
    </xf>
    <xf numFmtId="0" fontId="31" fillId="0" borderId="19" xfId="107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19" xfId="0" applyNumberFormat="1" applyFont="1" applyBorder="1" applyProtection="1">
      <alignment vertical="center"/>
      <protection locked="0"/>
    </xf>
    <xf numFmtId="0" fontId="0" fillId="0" borderId="0" xfId="107" applyNumberFormat="1" applyFont="1" applyFill="1" applyBorder="1" applyAlignment="1" applyProtection="1">
      <alignment horizontal="center" vertical="center"/>
      <protection locked="0"/>
    </xf>
    <xf numFmtId="41" fontId="0" fillId="0" borderId="0" xfId="65" applyNumberFormat="1" applyFont="1" applyFill="1" applyBorder="1" applyProtection="1">
      <alignment vertical="center"/>
      <protection locked="0"/>
    </xf>
    <xf numFmtId="178" fontId="0" fillId="0" borderId="0" xfId="65" applyNumberFormat="1" applyFont="1" applyFill="1" applyBorder="1" applyAlignment="1" applyProtection="1">
      <alignment horizontal="right" vertical="center"/>
      <protection locked="0"/>
    </xf>
    <xf numFmtId="0" fontId="18" fillId="2" borderId="16" xfId="107" applyNumberFormat="1" applyFont="1" applyFill="1" applyBorder="1" applyAlignment="1" applyProtection="1">
      <alignment horizontal="center" vertical="center"/>
      <protection locked="0"/>
    </xf>
    <xf numFmtId="0" fontId="31" fillId="0" borderId="19" xfId="107" applyNumberFormat="1" applyFont="1" applyFill="1" applyBorder="1" applyAlignment="1" applyProtection="1">
      <alignment vertical="center"/>
      <protection locked="0"/>
    </xf>
    <xf numFmtId="0" fontId="0" fillId="0" borderId="0" xfId="107" applyNumberFormat="1" applyFont="1" applyFill="1" applyBorder="1" applyAlignment="1" applyProtection="1">
      <alignment vertical="center"/>
      <protection locked="0"/>
    </xf>
    <xf numFmtId="0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22" fillId="0" borderId="6" xfId="107" applyNumberFormat="1" applyFont="1" applyFill="1" applyBorder="1" applyAlignment="1" applyProtection="1">
      <alignment horizontal="center" vertical="center"/>
      <protection locked="0"/>
    </xf>
    <xf numFmtId="0" fontId="18" fillId="0" borderId="20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NumberFormat="1" applyFont="1" applyBorder="1" applyAlignment="1" applyProtection="1">
      <alignment horizontal="center" vertical="center" wrapText="1"/>
      <protection locked="0"/>
    </xf>
    <xf numFmtId="41" fontId="19" fillId="35" borderId="22" xfId="65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 applyFont="1" applyAlignment="1" applyProtection="1">
      <alignment horizontal="right" vertical="center"/>
      <protection locked="0"/>
    </xf>
    <xf numFmtId="178" fontId="19" fillId="54" borderId="16" xfId="65" applyNumberFormat="1" applyFont="1" applyFill="1" applyBorder="1" applyAlignment="1" applyProtection="1">
      <alignment horizontal="right" vertical="center"/>
    </xf>
    <xf numFmtId="178" fontId="18" fillId="0" borderId="16" xfId="65" applyNumberFormat="1" applyFont="1" applyFill="1" applyBorder="1" applyAlignment="1" applyProtection="1">
      <alignment horizontal="right" vertical="center"/>
    </xf>
    <xf numFmtId="178" fontId="19" fillId="35" borderId="16" xfId="65" applyNumberFormat="1" applyFont="1" applyFill="1" applyBorder="1" applyAlignment="1" applyProtection="1">
      <alignment horizontal="right" vertical="center"/>
    </xf>
    <xf numFmtId="178" fontId="19" fillId="35" borderId="18" xfId="65" applyNumberFormat="1" applyFont="1" applyFill="1" applyBorder="1" applyAlignment="1" applyProtection="1">
      <alignment horizontal="right" vertical="center"/>
    </xf>
    <xf numFmtId="178" fontId="19" fillId="54" borderId="9" xfId="65" applyNumberFormat="1" applyFont="1" applyFill="1" applyBorder="1" applyAlignment="1" applyProtection="1">
      <alignment horizontal="right" vertical="center"/>
    </xf>
    <xf numFmtId="178" fontId="18" fillId="0" borderId="9" xfId="107" applyNumberFormat="1" applyFont="1" applyFill="1" applyBorder="1" applyAlignment="1" applyProtection="1">
      <alignment horizontal="right" vertical="center"/>
    </xf>
    <xf numFmtId="178" fontId="19" fillId="35" borderId="9" xfId="65" applyNumberFormat="1" applyFont="1" applyFill="1" applyBorder="1" applyAlignment="1" applyProtection="1">
      <alignment horizontal="right" vertical="center"/>
    </xf>
    <xf numFmtId="178" fontId="18" fillId="2" borderId="9" xfId="65" applyNumberFormat="1" applyFont="1" applyFill="1" applyBorder="1" applyAlignment="1" applyProtection="1">
      <alignment horizontal="right" vertical="center"/>
    </xf>
    <xf numFmtId="178" fontId="19" fillId="35" borderId="23" xfId="65" applyNumberFormat="1" applyFont="1" applyFill="1" applyBorder="1" applyAlignment="1" applyProtection="1">
      <alignment horizontal="right" vertical="center"/>
    </xf>
    <xf numFmtId="180" fontId="19" fillId="54" borderId="16" xfId="57" applyNumberFormat="1" applyFont="1" applyFill="1" applyBorder="1" applyAlignment="1" applyProtection="1">
      <alignment vertical="center"/>
    </xf>
    <xf numFmtId="180" fontId="18" fillId="0" borderId="16" xfId="57" applyNumberFormat="1" applyFont="1" applyFill="1" applyBorder="1" applyAlignment="1" applyProtection="1">
      <alignment vertical="center"/>
    </xf>
    <xf numFmtId="180" fontId="19" fillId="35" borderId="16" xfId="57" applyNumberFormat="1" applyFont="1" applyFill="1" applyBorder="1" applyAlignment="1" applyProtection="1">
      <alignment vertical="center"/>
    </xf>
    <xf numFmtId="180" fontId="18" fillId="0" borderId="16" xfId="57" applyNumberFormat="1" applyFont="1" applyBorder="1" applyAlignment="1" applyProtection="1">
      <alignment vertical="center"/>
    </xf>
    <xf numFmtId="180" fontId="19" fillId="35" borderId="18" xfId="57" applyNumberFormat="1" applyFont="1" applyFill="1" applyBorder="1" applyAlignment="1" applyProtection="1">
      <alignment vertical="center"/>
    </xf>
    <xf numFmtId="180" fontId="19" fillId="54" borderId="16" xfId="57" applyNumberFormat="1" applyFont="1" applyFill="1" applyBorder="1" applyAlignment="1" applyProtection="1">
      <alignment horizontal="right" vertical="center"/>
    </xf>
    <xf numFmtId="180" fontId="18" fillId="0" borderId="16" xfId="57" applyNumberFormat="1" applyFont="1" applyFill="1" applyBorder="1" applyAlignment="1" applyProtection="1">
      <alignment horizontal="right" vertical="center"/>
    </xf>
    <xf numFmtId="180" fontId="19" fillId="35" borderId="16" xfId="57" applyNumberFormat="1" applyFont="1" applyFill="1" applyBorder="1" applyAlignment="1" applyProtection="1">
      <alignment horizontal="right" vertical="center"/>
    </xf>
    <xf numFmtId="180" fontId="18" fillId="2" borderId="16" xfId="57" applyNumberFormat="1" applyFont="1" applyFill="1" applyBorder="1" applyAlignment="1" applyProtection="1">
      <alignment horizontal="right" vertical="center"/>
    </xf>
    <xf numFmtId="180" fontId="19" fillId="35" borderId="24" xfId="57" applyNumberFormat="1" applyFont="1" applyFill="1" applyBorder="1" applyAlignment="1" applyProtection="1">
      <alignment horizontal="right" vertical="center"/>
    </xf>
    <xf numFmtId="180" fontId="19" fillId="54" borderId="6" xfId="57" applyNumberFormat="1" applyFont="1" applyFill="1" applyBorder="1" applyAlignment="1">
      <alignment horizontal="right" vertical="center"/>
    </xf>
    <xf numFmtId="180" fontId="18" fillId="0" borderId="6" xfId="57" applyNumberFormat="1" applyFont="1" applyFill="1" applyBorder="1" applyAlignment="1">
      <alignment horizontal="right" vertical="center"/>
    </xf>
    <xf numFmtId="180" fontId="19" fillId="35" borderId="6" xfId="57" applyNumberFormat="1" applyFont="1" applyFill="1" applyBorder="1" applyAlignment="1">
      <alignment horizontal="right" vertical="center"/>
    </xf>
    <xf numFmtId="180" fontId="18" fillId="0" borderId="6" xfId="57" applyNumberFormat="1" applyFont="1" applyBorder="1" applyAlignment="1">
      <alignment horizontal="right" vertical="center"/>
    </xf>
    <xf numFmtId="180" fontId="18" fillId="0" borderId="11" xfId="57" applyNumberFormat="1" applyFont="1" applyFill="1" applyBorder="1" applyAlignment="1">
      <alignment horizontal="right" vertical="center"/>
    </xf>
    <xf numFmtId="180" fontId="19" fillId="35" borderId="8" xfId="57" applyNumberFormat="1" applyFont="1" applyFill="1" applyBorder="1" applyAlignment="1">
      <alignment horizontal="right" vertical="center"/>
    </xf>
    <xf numFmtId="180" fontId="18" fillId="2" borderId="6" xfId="57" applyNumberFormat="1" applyFont="1" applyFill="1" applyBorder="1" applyAlignment="1">
      <alignment horizontal="right" vertical="center"/>
    </xf>
    <xf numFmtId="180" fontId="18" fillId="0" borderId="6" xfId="65" applyNumberFormat="1" applyFont="1" applyFill="1" applyBorder="1" applyAlignment="1">
      <alignment vertical="center"/>
    </xf>
    <xf numFmtId="180" fontId="18" fillId="2" borderId="6" xfId="65" applyNumberFormat="1" applyFont="1" applyFill="1" applyBorder="1" applyAlignment="1">
      <alignment vertical="center"/>
    </xf>
    <xf numFmtId="180" fontId="19" fillId="54" borderId="6" xfId="57" applyNumberFormat="1" applyFont="1" applyFill="1" applyBorder="1" applyAlignment="1">
      <alignment vertical="center"/>
    </xf>
    <xf numFmtId="180" fontId="18" fillId="0" borderId="11" xfId="65" applyNumberFormat="1" applyFont="1" applyFill="1" applyBorder="1" applyAlignment="1">
      <alignment vertical="center"/>
    </xf>
    <xf numFmtId="180" fontId="19" fillId="35" borderId="6" xfId="65" applyNumberFormat="1" applyFont="1" applyFill="1" applyBorder="1" applyAlignment="1">
      <alignment vertical="center"/>
    </xf>
    <xf numFmtId="180" fontId="19" fillId="35" borderId="8" xfId="65" applyNumberFormat="1" applyFont="1" applyFill="1" applyBorder="1" applyAlignment="1">
      <alignment vertical="center"/>
    </xf>
    <xf numFmtId="41" fontId="19" fillId="55" borderId="6" xfId="65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vertical="center"/>
    </xf>
    <xf numFmtId="0" fontId="25" fillId="0" borderId="25" xfId="0" applyNumberFormat="1" applyFont="1" applyBorder="1" applyAlignment="1">
      <alignment vertical="center"/>
    </xf>
    <xf numFmtId="0" fontId="22" fillId="2" borderId="0" xfId="107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Alignment="1">
      <alignment vertical="center"/>
    </xf>
    <xf numFmtId="0" fontId="26" fillId="0" borderId="0" xfId="0" applyNumberFormat="1" applyFont="1" applyProtection="1">
      <alignment vertical="center"/>
      <protection locked="0"/>
    </xf>
    <xf numFmtId="0" fontId="26" fillId="0" borderId="19" xfId="0" applyNumberFormat="1" applyFont="1" applyBorder="1" applyProtection="1">
      <alignment vertical="center"/>
      <protection locked="0"/>
    </xf>
    <xf numFmtId="3" fontId="0" fillId="0" borderId="0" xfId="0" applyNumberFormat="1" applyFont="1" applyBorder="1" applyProtection="1">
      <alignment vertical="center"/>
      <protection locked="0"/>
    </xf>
    <xf numFmtId="177" fontId="0" fillId="0" borderId="0" xfId="0" applyNumberFormat="1" applyFont="1" applyProtection="1">
      <alignment vertical="center"/>
      <protection locked="0"/>
    </xf>
    <xf numFmtId="41" fontId="18" fillId="0" borderId="6" xfId="82" applyNumberFormat="1" applyFont="1" applyFill="1" applyBorder="1" applyProtection="1">
      <alignment vertical="center"/>
      <protection locked="0"/>
    </xf>
    <xf numFmtId="41" fontId="18" fillId="0" borderId="6" xfId="82" applyNumberFormat="1" applyFont="1" applyFill="1" applyBorder="1">
      <alignment vertical="center"/>
    </xf>
    <xf numFmtId="178" fontId="22" fillId="0" borderId="6" xfId="107" applyNumberFormat="1" applyFont="1" applyFill="1" applyBorder="1" applyAlignment="1">
      <alignment horizontal="right" vertical="center"/>
    </xf>
    <xf numFmtId="41" fontId="22" fillId="0" borderId="6" xfId="65" applyNumberFormat="1" applyFont="1" applyFill="1" applyBorder="1" applyAlignment="1">
      <alignment horizontal="center" vertical="center"/>
    </xf>
    <xf numFmtId="180" fontId="22" fillId="0" borderId="6" xfId="57" applyNumberFormat="1" applyFont="1" applyFill="1" applyBorder="1" applyAlignment="1">
      <alignment horizontal="right" vertical="center"/>
    </xf>
    <xf numFmtId="41" fontId="22" fillId="0" borderId="6" xfId="65" applyNumberFormat="1" applyFont="1" applyFill="1" applyBorder="1" applyAlignment="1">
      <alignment vertical="center"/>
    </xf>
    <xf numFmtId="41" fontId="20" fillId="35" borderId="6" xfId="65" applyNumberFormat="1" applyFont="1" applyFill="1" applyBorder="1" applyAlignment="1">
      <alignment horizontal="center" vertical="center"/>
    </xf>
    <xf numFmtId="180" fontId="20" fillId="35" borderId="6" xfId="57" applyNumberFormat="1" applyFont="1" applyFill="1" applyBorder="1" applyAlignment="1">
      <alignment horizontal="right" vertical="center"/>
    </xf>
    <xf numFmtId="41" fontId="22" fillId="2" borderId="6" xfId="65" applyNumberFormat="1" applyFont="1" applyFill="1" applyBorder="1" applyAlignment="1">
      <alignment horizontal="center" vertical="center"/>
    </xf>
    <xf numFmtId="180" fontId="22" fillId="2" borderId="6" xfId="57" applyNumberFormat="1" applyFont="1" applyFill="1" applyBorder="1" applyAlignment="1">
      <alignment horizontal="right" vertical="center"/>
    </xf>
    <xf numFmtId="41" fontId="22" fillId="2" borderId="6" xfId="65" applyNumberFormat="1" applyFont="1" applyFill="1" applyBorder="1" applyAlignment="1">
      <alignment vertical="center"/>
    </xf>
    <xf numFmtId="41" fontId="22" fillId="0" borderId="6" xfId="65" applyNumberFormat="1" applyFont="1" applyFill="1" applyBorder="1">
      <alignment vertical="center"/>
    </xf>
    <xf numFmtId="41" fontId="22" fillId="0" borderId="6" xfId="65" applyNumberFormat="1" applyFont="1" applyFill="1" applyBorder="1" applyProtection="1">
      <alignment vertical="center"/>
      <protection locked="0"/>
    </xf>
    <xf numFmtId="41" fontId="20" fillId="35" borderId="6" xfId="65" applyNumberFormat="1" applyFont="1" applyFill="1" applyBorder="1" applyAlignment="1" applyProtection="1">
      <alignment horizontal="center" vertical="center"/>
      <protection locked="0"/>
    </xf>
    <xf numFmtId="41" fontId="22" fillId="2" borderId="6" xfId="65" applyNumberFormat="1" applyFont="1" applyFill="1" applyBorder="1" applyAlignment="1" applyProtection="1">
      <alignment horizontal="center" vertical="center"/>
      <protection locked="0"/>
    </xf>
    <xf numFmtId="41" fontId="20" fillId="35" borderId="22" xfId="65" applyNumberFormat="1" applyFont="1" applyFill="1" applyBorder="1" applyAlignment="1" applyProtection="1">
      <alignment horizontal="center" vertical="center"/>
      <protection locked="0"/>
    </xf>
    <xf numFmtId="178" fontId="20" fillId="35" borderId="6" xfId="65" applyNumberFormat="1" applyFont="1" applyFill="1" applyBorder="1" applyAlignment="1">
      <alignment horizontal="right" vertical="center"/>
    </xf>
    <xf numFmtId="178" fontId="22" fillId="2" borderId="6" xfId="65" applyNumberFormat="1" applyFont="1" applyFill="1" applyBorder="1" applyAlignment="1">
      <alignment horizontal="right" vertical="center"/>
    </xf>
    <xf numFmtId="41" fontId="22" fillId="0" borderId="11" xfId="65" applyNumberFormat="1" applyFont="1" applyFill="1" applyBorder="1" applyAlignment="1">
      <alignment horizontal="center" vertical="center"/>
    </xf>
    <xf numFmtId="41" fontId="18" fillId="2" borderId="11" xfId="65" applyNumberFormat="1" applyFont="1" applyFill="1" applyBorder="1" applyAlignment="1">
      <alignment horizontal="center" vertical="center"/>
    </xf>
    <xf numFmtId="180" fontId="18" fillId="2" borderId="11" xfId="57" applyNumberFormat="1" applyFont="1" applyFill="1" applyBorder="1" applyAlignment="1">
      <alignment horizontal="right" vertical="center"/>
    </xf>
    <xf numFmtId="178" fontId="18" fillId="2" borderId="11" xfId="107" applyNumberFormat="1" applyFont="1" applyFill="1" applyBorder="1" applyAlignment="1">
      <alignment horizontal="right" vertical="center"/>
    </xf>
    <xf numFmtId="178" fontId="18" fillId="2" borderId="6" xfId="107" applyNumberFormat="1" applyFont="1" applyFill="1" applyBorder="1" applyAlignment="1">
      <alignment horizontal="right" vertical="center"/>
    </xf>
    <xf numFmtId="178" fontId="22" fillId="2" borderId="6" xfId="107" applyNumberFormat="1" applyFont="1" applyFill="1" applyBorder="1" applyAlignment="1">
      <alignment horizontal="right" vertical="center"/>
    </xf>
    <xf numFmtId="41" fontId="18" fillId="0" borderId="6" xfId="65" applyFont="1" applyFill="1" applyBorder="1" applyAlignment="1">
      <alignment horizontal="right" vertical="center" wrapText="1"/>
    </xf>
    <xf numFmtId="178" fontId="45" fillId="2" borderId="6" xfId="107" applyNumberFormat="1" applyFont="1" applyFill="1" applyBorder="1" applyAlignment="1">
      <alignment horizontal="right" vertical="center"/>
    </xf>
    <xf numFmtId="41" fontId="18" fillId="0" borderId="6" xfId="65" applyNumberFormat="1" applyFont="1" applyFill="1" applyBorder="1" applyAlignment="1">
      <alignment horizontal="center" vertical="center"/>
    </xf>
    <xf numFmtId="178" fontId="18" fillId="56" borderId="6" xfId="107" applyNumberFormat="1" applyFont="1" applyFill="1" applyBorder="1" applyAlignment="1">
      <alignment horizontal="right" vertical="center"/>
    </xf>
    <xf numFmtId="178" fontId="22" fillId="56" borderId="6" xfId="107" applyNumberFormat="1" applyFont="1" applyFill="1" applyBorder="1" applyAlignment="1">
      <alignment horizontal="right" vertical="center"/>
    </xf>
    <xf numFmtId="41" fontId="22" fillId="56" borderId="6" xfId="65" applyNumberFormat="1" applyFont="1" applyFill="1" applyBorder="1">
      <alignment vertical="center"/>
    </xf>
    <xf numFmtId="41" fontId="22" fillId="56" borderId="11" xfId="65" applyNumberFormat="1" applyFont="1" applyFill="1" applyBorder="1" applyAlignment="1">
      <alignment horizontal="center" vertical="center"/>
    </xf>
    <xf numFmtId="41" fontId="22" fillId="56" borderId="6" xfId="65" applyNumberFormat="1" applyFont="1" applyFill="1" applyBorder="1" applyAlignment="1">
      <alignment horizontal="center" vertical="center"/>
    </xf>
    <xf numFmtId="41" fontId="22" fillId="56" borderId="6" xfId="65" applyNumberFormat="1" applyFont="1" applyFill="1" applyBorder="1" applyAlignment="1">
      <alignment vertical="center"/>
    </xf>
    <xf numFmtId="41" fontId="18" fillId="56" borderId="6" xfId="65" applyNumberFormat="1" applyFont="1" applyFill="1" applyBorder="1" applyAlignment="1">
      <alignment horizontal="center" vertical="center"/>
    </xf>
    <xf numFmtId="41" fontId="18" fillId="56" borderId="11" xfId="65" applyNumberFormat="1" applyFont="1" applyFill="1" applyBorder="1" applyAlignment="1">
      <alignment horizontal="center" vertical="center"/>
    </xf>
    <xf numFmtId="41" fontId="22" fillId="56" borderId="6" xfId="65" applyFont="1" applyFill="1" applyBorder="1" applyAlignment="1">
      <alignment horizontal="right" vertical="center"/>
    </xf>
    <xf numFmtId="41" fontId="18" fillId="56" borderId="6" xfId="65" applyNumberFormat="1" applyFont="1" applyFill="1" applyBorder="1">
      <alignment vertical="center"/>
    </xf>
    <xf numFmtId="41" fontId="46" fillId="0" borderId="6" xfId="68" applyNumberFormat="1" applyFont="1" applyFill="1" applyBorder="1" applyAlignment="1">
      <alignment horizontal="center" vertical="center"/>
    </xf>
    <xf numFmtId="41" fontId="46" fillId="0" borderId="6" xfId="65" applyNumberFormat="1" applyFont="1" applyFill="1" applyBorder="1" applyAlignment="1">
      <alignment horizontal="center" vertical="center"/>
    </xf>
    <xf numFmtId="180" fontId="46" fillId="0" borderId="11" xfId="57" applyNumberFormat="1" applyFont="1" applyFill="1" applyBorder="1" applyAlignment="1">
      <alignment horizontal="right" vertical="center"/>
    </xf>
    <xf numFmtId="178" fontId="46" fillId="0" borderId="11" xfId="65" applyNumberFormat="1" applyFont="1" applyFill="1" applyBorder="1" applyAlignment="1">
      <alignment horizontal="right" vertical="center"/>
    </xf>
    <xf numFmtId="178" fontId="31" fillId="2" borderId="12" xfId="65" applyNumberFormat="1" applyFont="1" applyFill="1" applyBorder="1" applyAlignment="1">
      <alignment horizontal="left" vertical="center" wrapText="1"/>
    </xf>
    <xf numFmtId="180" fontId="46" fillId="0" borderId="6" xfId="57" applyNumberFormat="1" applyFont="1" applyFill="1" applyBorder="1" applyAlignment="1">
      <alignment horizontal="right" vertical="center"/>
    </xf>
    <xf numFmtId="178" fontId="46" fillId="0" borderId="6" xfId="65" applyNumberFormat="1" applyFont="1" applyFill="1" applyBorder="1" applyAlignment="1">
      <alignment horizontal="right" vertical="center"/>
    </xf>
    <xf numFmtId="178" fontId="31" fillId="2" borderId="9" xfId="65" applyNumberFormat="1" applyFont="1" applyFill="1" applyBorder="1" applyAlignment="1">
      <alignment horizontal="left" vertical="center" wrapText="1"/>
    </xf>
    <xf numFmtId="178" fontId="46" fillId="2" borderId="9" xfId="65" applyNumberFormat="1" applyFont="1" applyFill="1" applyBorder="1" applyAlignment="1">
      <alignment horizontal="left" vertical="center" wrapText="1"/>
    </xf>
    <xf numFmtId="178" fontId="47" fillId="0" borderId="9" xfId="65" applyNumberFormat="1" applyFont="1" applyFill="1" applyBorder="1" applyAlignment="1">
      <alignment horizontal="left" vertical="center" wrapText="1"/>
    </xf>
    <xf numFmtId="0" fontId="48" fillId="35" borderId="6" xfId="107" applyNumberFormat="1" applyFont="1" applyFill="1" applyBorder="1" applyAlignment="1">
      <alignment horizontal="center" vertical="center"/>
    </xf>
    <xf numFmtId="41" fontId="48" fillId="35" borderId="6" xfId="65" applyNumberFormat="1" applyFont="1" applyFill="1" applyBorder="1" applyAlignment="1">
      <alignment horizontal="center" vertical="center"/>
    </xf>
    <xf numFmtId="180" fontId="48" fillId="35" borderId="6" xfId="57" applyNumberFormat="1" applyFont="1" applyFill="1" applyBorder="1" applyAlignment="1">
      <alignment horizontal="right" vertical="center"/>
    </xf>
    <xf numFmtId="178" fontId="48" fillId="35" borderId="6" xfId="65" applyNumberFormat="1" applyFont="1" applyFill="1" applyBorder="1" applyAlignment="1">
      <alignment horizontal="right" vertical="center"/>
    </xf>
    <xf numFmtId="178" fontId="48" fillId="35" borderId="9" xfId="65" applyNumberFormat="1" applyFont="1" applyFill="1" applyBorder="1" applyAlignment="1">
      <alignment horizontal="left" vertical="center"/>
    </xf>
    <xf numFmtId="179" fontId="46" fillId="0" borderId="9" xfId="107" applyNumberFormat="1" applyFont="1" applyFill="1" applyBorder="1" applyAlignment="1">
      <alignment vertical="top" wrapText="1"/>
    </xf>
    <xf numFmtId="179" fontId="46" fillId="0" borderId="9" xfId="107" applyNumberFormat="1" applyFont="1" applyFill="1" applyBorder="1" applyAlignment="1">
      <alignment horizontal="left" vertical="center" wrapText="1"/>
    </xf>
    <xf numFmtId="181" fontId="46" fillId="0" borderId="9" xfId="107" applyNumberFormat="1" applyFont="1" applyFill="1" applyBorder="1" applyAlignment="1" applyProtection="1">
      <alignment horizontal="left" vertical="top" wrapText="1"/>
      <protection locked="0"/>
    </xf>
    <xf numFmtId="179" fontId="48" fillId="35" borderId="9" xfId="65" applyNumberFormat="1" applyFont="1" applyFill="1" applyBorder="1" applyAlignment="1">
      <alignment horizontal="center" vertical="top"/>
    </xf>
    <xf numFmtId="179" fontId="48" fillId="35" borderId="9" xfId="65" applyNumberFormat="1" applyFont="1" applyFill="1" applyBorder="1" applyAlignment="1">
      <alignment horizontal="center" vertical="center"/>
    </xf>
    <xf numFmtId="179" fontId="46" fillId="56" borderId="9" xfId="107" applyNumberFormat="1" applyFont="1" applyFill="1" applyBorder="1" applyAlignment="1">
      <alignment horizontal="left" vertical="center" wrapText="1"/>
    </xf>
    <xf numFmtId="0" fontId="46" fillId="0" borderId="6" xfId="107" applyNumberFormat="1" applyFont="1" applyFill="1" applyBorder="1" applyAlignment="1">
      <alignment vertical="center" wrapText="1"/>
    </xf>
    <xf numFmtId="179" fontId="48" fillId="35" borderId="10" xfId="65" applyNumberFormat="1" applyFont="1" applyFill="1" applyBorder="1" applyAlignment="1">
      <alignment horizontal="center" vertical="center"/>
    </xf>
    <xf numFmtId="179" fontId="46" fillId="0" borderId="9" xfId="107" applyNumberFormat="1" applyFont="1" applyFill="1" applyBorder="1" applyAlignment="1">
      <alignment vertical="center" wrapText="1"/>
    </xf>
    <xf numFmtId="179" fontId="46" fillId="0" borderId="9" xfId="107" applyNumberFormat="1" applyFont="1" applyBorder="1" applyAlignment="1">
      <alignment horizontal="left" vertical="center" wrapText="1"/>
    </xf>
    <xf numFmtId="179" fontId="48" fillId="56" borderId="9" xfId="107" applyNumberFormat="1" applyFont="1" applyFill="1" applyBorder="1" applyAlignment="1">
      <alignment horizontal="left" vertical="center" wrapText="1"/>
    </xf>
    <xf numFmtId="179" fontId="46" fillId="0" borderId="9" xfId="107" applyNumberFormat="1" applyFont="1" applyFill="1" applyBorder="1" applyAlignment="1">
      <alignment horizontal="left" vertical="center"/>
    </xf>
    <xf numFmtId="179" fontId="46" fillId="0" borderId="9" xfId="107" applyNumberFormat="1" applyFont="1" applyFill="1" applyBorder="1" applyAlignment="1">
      <alignment horizontal="left" vertical="top" wrapText="1"/>
    </xf>
    <xf numFmtId="179" fontId="46" fillId="0" borderId="9" xfId="107" quotePrefix="1" applyNumberFormat="1" applyFont="1" applyFill="1" applyBorder="1" applyAlignment="1">
      <alignment vertical="top" wrapText="1"/>
    </xf>
    <xf numFmtId="0" fontId="18" fillId="0" borderId="26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107" applyNumberFormat="1" applyFont="1" applyFill="1" applyBorder="1" applyAlignment="1" applyProtection="1">
      <alignment horizontal="center" vertical="center" wrapText="1"/>
      <protection locked="0"/>
    </xf>
    <xf numFmtId="41" fontId="19" fillId="55" borderId="7" xfId="65" applyNumberFormat="1" applyFont="1" applyFill="1" applyBorder="1" applyAlignment="1" applyProtection="1">
      <alignment horizontal="center" vertical="center"/>
      <protection locked="0"/>
    </xf>
    <xf numFmtId="41" fontId="19" fillId="55" borderId="6" xfId="65" applyNumberFormat="1" applyFont="1" applyFill="1" applyBorder="1" applyAlignment="1" applyProtection="1">
      <alignment horizontal="center" vertical="center"/>
      <protection locked="0"/>
    </xf>
    <xf numFmtId="41" fontId="20" fillId="55" borderId="28" xfId="65" applyNumberFormat="1" applyFont="1" applyFill="1" applyBorder="1" applyAlignment="1" applyProtection="1">
      <alignment horizontal="center" vertical="center"/>
      <protection locked="0"/>
    </xf>
    <xf numFmtId="41" fontId="20" fillId="55" borderId="29" xfId="65" applyNumberFormat="1" applyFont="1" applyFill="1" applyBorder="1" applyAlignment="1" applyProtection="1">
      <alignment horizontal="center" vertical="center"/>
      <protection locked="0"/>
    </xf>
    <xf numFmtId="41" fontId="20" fillId="55" borderId="7" xfId="65" applyNumberFormat="1" applyFont="1" applyFill="1" applyBorder="1" applyAlignment="1" applyProtection="1">
      <alignment horizontal="center" vertical="center"/>
      <protection locked="0"/>
    </xf>
    <xf numFmtId="41" fontId="20" fillId="55" borderId="6" xfId="65" applyNumberFormat="1" applyFont="1" applyFill="1" applyBorder="1" applyAlignment="1" applyProtection="1">
      <alignment horizontal="center" vertical="center"/>
      <protection locked="0"/>
    </xf>
    <xf numFmtId="41" fontId="19" fillId="55" borderId="14" xfId="65" applyNumberFormat="1" applyFont="1" applyFill="1" applyBorder="1" applyAlignment="1" applyProtection="1">
      <alignment horizontal="center" vertical="center"/>
      <protection locked="0"/>
    </xf>
    <xf numFmtId="41" fontId="19" fillId="55" borderId="30" xfId="65" applyNumberFormat="1" applyFont="1" applyFill="1" applyBorder="1" applyAlignment="1" applyProtection="1">
      <alignment horizontal="center" vertical="center"/>
      <protection locked="0"/>
    </xf>
    <xf numFmtId="0" fontId="18" fillId="0" borderId="11" xfId="107" applyNumberFormat="1" applyFont="1" applyFill="1" applyBorder="1" applyAlignment="1" applyProtection="1">
      <alignment horizontal="center" vertical="center"/>
      <protection locked="0"/>
    </xf>
    <xf numFmtId="0" fontId="18" fillId="0" borderId="20" xfId="107" applyNumberFormat="1" applyFont="1" applyFill="1" applyBorder="1" applyAlignment="1" applyProtection="1">
      <alignment horizontal="center" vertical="center"/>
      <protection locked="0"/>
    </xf>
    <xf numFmtId="0" fontId="18" fillId="0" borderId="21" xfId="107" applyNumberFormat="1" applyFont="1" applyFill="1" applyBorder="1" applyAlignment="1" applyProtection="1">
      <alignment horizontal="center" vertical="center"/>
      <protection locked="0"/>
    </xf>
    <xf numFmtId="0" fontId="18" fillId="0" borderId="26" xfId="107" applyNumberFormat="1" applyFont="1" applyFill="1" applyBorder="1" applyAlignment="1" applyProtection="1">
      <alignment horizontal="center" vertical="center"/>
      <protection locked="0"/>
    </xf>
    <xf numFmtId="0" fontId="18" fillId="0" borderId="31" xfId="107" applyNumberFormat="1" applyFont="1" applyFill="1" applyBorder="1" applyAlignment="1" applyProtection="1">
      <alignment horizontal="center" vertical="center"/>
      <protection locked="0"/>
    </xf>
    <xf numFmtId="0" fontId="18" fillId="0" borderId="32" xfId="107" applyNumberFormat="1" applyFont="1" applyFill="1" applyBorder="1" applyAlignment="1" applyProtection="1">
      <alignment horizontal="center" vertical="center"/>
      <protection locked="0"/>
    </xf>
    <xf numFmtId="0" fontId="18" fillId="0" borderId="32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107" applyNumberFormat="1" applyFont="1" applyFill="1" applyBorder="1" applyAlignment="1" applyProtection="1">
      <alignment horizontal="center" vertical="center"/>
      <protection locked="0"/>
    </xf>
    <xf numFmtId="0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NumberFormat="1" applyFont="1" applyFill="1" applyBorder="1" applyAlignment="1" applyProtection="1">
      <alignment horizontal="center" vertical="center"/>
      <protection locked="0"/>
    </xf>
    <xf numFmtId="0" fontId="18" fillId="0" borderId="21" xfId="0" applyNumberFormat="1" applyFont="1" applyFill="1" applyBorder="1" applyAlignment="1" applyProtection="1">
      <alignment horizontal="center" vertical="center"/>
      <protection locked="0"/>
    </xf>
    <xf numFmtId="0" fontId="27" fillId="57" borderId="0" xfId="107" applyNumberFormat="1" applyFont="1" applyFill="1" applyAlignment="1" applyProtection="1">
      <alignment horizontal="center" vertical="center" wrapText="1"/>
      <protection locked="0"/>
    </xf>
    <xf numFmtId="0" fontId="27" fillId="57" borderId="0" xfId="107" applyNumberFormat="1" applyFont="1" applyFill="1" applyAlignment="1" applyProtection="1">
      <alignment horizontal="center" vertical="center"/>
      <protection locked="0"/>
    </xf>
    <xf numFmtId="0" fontId="28" fillId="2" borderId="0" xfId="107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07" applyNumberFormat="1" applyFont="1" applyFill="1" applyBorder="1" applyAlignment="1" applyProtection="1">
      <alignment horizontal="center" vertical="center" wrapText="1"/>
      <protection locked="0"/>
    </xf>
    <xf numFmtId="41" fontId="19" fillId="55" borderId="33" xfId="65" applyNumberFormat="1" applyFont="1" applyFill="1" applyBorder="1" applyAlignment="1" applyProtection="1">
      <alignment horizontal="center" vertical="center"/>
      <protection locked="0"/>
    </xf>
    <xf numFmtId="41" fontId="19" fillId="55" borderId="34" xfId="65" applyNumberFormat="1" applyFont="1" applyFill="1" applyBorder="1" applyAlignment="1" applyProtection="1">
      <alignment horizontal="center" vertical="center"/>
      <protection locked="0"/>
    </xf>
    <xf numFmtId="41" fontId="20" fillId="55" borderId="33" xfId="65" applyNumberFormat="1" applyFont="1" applyFill="1" applyBorder="1" applyAlignment="1" applyProtection="1">
      <alignment horizontal="center" vertical="center"/>
      <protection locked="0"/>
    </xf>
    <xf numFmtId="41" fontId="20" fillId="55" borderId="34" xfId="65" applyNumberFormat="1" applyFont="1" applyFill="1" applyBorder="1" applyAlignment="1" applyProtection="1">
      <alignment horizontal="center" vertical="center"/>
      <protection locked="0"/>
    </xf>
    <xf numFmtId="41" fontId="20" fillId="55" borderId="35" xfId="65" applyNumberFormat="1" applyFont="1" applyFill="1" applyBorder="1" applyAlignment="1" applyProtection="1">
      <alignment horizontal="center" vertical="center"/>
      <protection locked="0"/>
    </xf>
    <xf numFmtId="41" fontId="19" fillId="55" borderId="28" xfId="65" applyNumberFormat="1" applyFont="1" applyFill="1" applyBorder="1" applyAlignment="1" applyProtection="1">
      <alignment horizontal="center" vertical="center"/>
      <protection locked="0"/>
    </xf>
    <xf numFmtId="41" fontId="19" fillId="55" borderId="29" xfId="65" applyNumberFormat="1" applyFont="1" applyFill="1" applyBorder="1" applyAlignment="1" applyProtection="1">
      <alignment horizontal="center" vertical="center"/>
      <protection locked="0"/>
    </xf>
    <xf numFmtId="0" fontId="30" fillId="2" borderId="0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31" xfId="107" applyNumberFormat="1" applyFont="1" applyFill="1" applyBorder="1" applyAlignment="1" applyProtection="1">
      <alignment horizontal="center" vertical="center" wrapText="1"/>
      <protection locked="0"/>
    </xf>
    <xf numFmtId="41" fontId="19" fillId="54" borderId="29" xfId="65" applyNumberFormat="1" applyFont="1" applyFill="1" applyBorder="1" applyAlignment="1" applyProtection="1">
      <alignment horizontal="center" vertical="center"/>
      <protection locked="0"/>
    </xf>
    <xf numFmtId="41" fontId="19" fillId="54" borderId="6" xfId="65" applyNumberFormat="1" applyFont="1" applyFill="1" applyBorder="1" applyAlignment="1" applyProtection="1">
      <alignment horizontal="center" vertical="center"/>
      <protection locked="0"/>
    </xf>
    <xf numFmtId="41" fontId="20" fillId="54" borderId="29" xfId="65" applyNumberFormat="1" applyFont="1" applyFill="1" applyBorder="1" applyAlignment="1" applyProtection="1">
      <alignment horizontal="center" vertical="center"/>
      <protection locked="0"/>
    </xf>
    <xf numFmtId="41" fontId="20" fillId="54" borderId="6" xfId="65" applyNumberFormat="1" applyFont="1" applyFill="1" applyBorder="1" applyAlignment="1" applyProtection="1">
      <alignment horizontal="center" vertical="center"/>
      <protection locked="0"/>
    </xf>
    <xf numFmtId="0" fontId="18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22" xfId="107" applyNumberFormat="1" applyFont="1" applyFill="1" applyBorder="1" applyAlignment="1" applyProtection="1">
      <alignment horizontal="center" vertical="center"/>
      <protection locked="0"/>
    </xf>
    <xf numFmtId="0" fontId="1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107" applyNumberFormat="1" applyFont="1" applyFill="1" applyBorder="1" applyAlignment="1" applyProtection="1">
      <alignment horizontal="center" vertical="center"/>
      <protection locked="0"/>
    </xf>
    <xf numFmtId="0" fontId="18" fillId="0" borderId="20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21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107" applyNumberFormat="1" applyFont="1" applyFill="1" applyBorder="1" applyAlignment="1" applyProtection="1">
      <alignment horizontal="center" vertical="center"/>
      <protection locked="0"/>
    </xf>
    <xf numFmtId="0" fontId="18" fillId="0" borderId="29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107" applyNumberFormat="1" applyFont="1" applyFill="1" applyBorder="1" applyAlignment="1">
      <alignment horizontal="center" vertical="center"/>
    </xf>
    <xf numFmtId="0" fontId="18" fillId="0" borderId="20" xfId="107" applyNumberFormat="1" applyFont="1" applyFill="1" applyBorder="1" applyAlignment="1">
      <alignment horizontal="center" vertical="center"/>
    </xf>
    <xf numFmtId="0" fontId="18" fillId="0" borderId="22" xfId="107" applyNumberFormat="1" applyFont="1" applyFill="1" applyBorder="1" applyAlignment="1">
      <alignment horizontal="center" vertical="center"/>
    </xf>
    <xf numFmtId="0" fontId="18" fillId="0" borderId="26" xfId="107" applyNumberFormat="1" applyFont="1" applyFill="1" applyBorder="1" applyAlignment="1">
      <alignment horizontal="center" vertical="center"/>
    </xf>
    <xf numFmtId="0" fontId="18" fillId="0" borderId="31" xfId="107" applyNumberFormat="1" applyFont="1" applyFill="1" applyBorder="1" applyAlignment="1">
      <alignment horizontal="center" vertical="center"/>
    </xf>
    <xf numFmtId="0" fontId="18" fillId="0" borderId="27" xfId="107" applyNumberFormat="1" applyFont="1" applyFill="1" applyBorder="1" applyAlignment="1">
      <alignment horizontal="center" vertical="center"/>
    </xf>
    <xf numFmtId="41" fontId="19" fillId="54" borderId="29" xfId="65" applyNumberFormat="1" applyFont="1" applyFill="1" applyBorder="1" applyAlignment="1">
      <alignment horizontal="center" vertical="center"/>
    </xf>
    <xf numFmtId="41" fontId="19" fillId="54" borderId="6" xfId="65" applyNumberFormat="1" applyFont="1" applyFill="1" applyBorder="1" applyAlignment="1">
      <alignment horizontal="center" vertical="center"/>
    </xf>
    <xf numFmtId="0" fontId="18" fillId="0" borderId="29" xfId="107" applyNumberFormat="1" applyFont="1" applyFill="1" applyBorder="1" applyAlignment="1">
      <alignment horizontal="center" vertical="center" wrapText="1"/>
    </xf>
    <xf numFmtId="0" fontId="18" fillId="0" borderId="6" xfId="107" applyNumberFormat="1" applyFont="1" applyFill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 vertical="center" wrapText="1"/>
    </xf>
    <xf numFmtId="0" fontId="18" fillId="0" borderId="29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46" fillId="0" borderId="6" xfId="107" applyNumberFormat="1" applyFont="1" applyFill="1" applyBorder="1" applyAlignment="1">
      <alignment horizontal="center" vertical="center" wrapText="1"/>
    </xf>
    <xf numFmtId="0" fontId="27" fillId="58" borderId="0" xfId="107" applyNumberFormat="1" applyFont="1" applyFill="1" applyBorder="1" applyAlignment="1">
      <alignment horizontal="center" vertical="center" wrapText="1"/>
    </xf>
    <xf numFmtId="41" fontId="19" fillId="55" borderId="28" xfId="65" applyNumberFormat="1" applyFont="1" applyFill="1" applyBorder="1" applyAlignment="1">
      <alignment horizontal="center" vertical="center"/>
    </xf>
    <xf numFmtId="41" fontId="19" fillId="55" borderId="29" xfId="65" applyNumberFormat="1" applyFont="1" applyFill="1" applyBorder="1" applyAlignment="1">
      <alignment horizontal="center" vertical="center"/>
    </xf>
    <xf numFmtId="41" fontId="19" fillId="55" borderId="7" xfId="65" applyNumberFormat="1" applyFont="1" applyFill="1" applyBorder="1" applyAlignment="1">
      <alignment horizontal="center" vertical="center"/>
    </xf>
    <xf numFmtId="41" fontId="19" fillId="55" borderId="6" xfId="65" applyNumberFormat="1" applyFont="1" applyFill="1" applyBorder="1" applyAlignment="1">
      <alignment horizontal="center" vertical="center"/>
    </xf>
    <xf numFmtId="41" fontId="30" fillId="2" borderId="36" xfId="65" applyNumberFormat="1" applyFont="1" applyFill="1" applyBorder="1" applyAlignment="1">
      <alignment horizontal="center" vertical="center"/>
    </xf>
    <xf numFmtId="41" fontId="20" fillId="55" borderId="15" xfId="65" applyNumberFormat="1" applyFont="1" applyFill="1" applyBorder="1" applyAlignment="1">
      <alignment horizontal="center" vertical="center"/>
    </xf>
    <xf numFmtId="41" fontId="20" fillId="55" borderId="9" xfId="65" applyNumberFormat="1" applyFont="1" applyFill="1" applyBorder="1" applyAlignment="1">
      <alignment horizontal="center" vertical="center"/>
    </xf>
    <xf numFmtId="41" fontId="19" fillId="55" borderId="14" xfId="65" applyNumberFormat="1" applyFont="1" applyFill="1" applyBorder="1" applyAlignment="1">
      <alignment horizontal="center" vertical="center" wrapText="1"/>
    </xf>
    <xf numFmtId="41" fontId="19" fillId="55" borderId="30" xfId="65" applyNumberFormat="1" applyFont="1" applyFill="1" applyBorder="1" applyAlignment="1">
      <alignment horizontal="center" vertical="center" wrapText="1"/>
    </xf>
    <xf numFmtId="41" fontId="18" fillId="0" borderId="0" xfId="65" applyNumberFormat="1" applyFont="1" applyAlignment="1">
      <alignment horizontal="center" vertical="center"/>
    </xf>
    <xf numFmtId="41" fontId="18" fillId="0" borderId="0" xfId="65" applyNumberFormat="1" applyFont="1" applyAlignment="1">
      <alignment horizontal="left" vertical="center"/>
    </xf>
    <xf numFmtId="0" fontId="18" fillId="0" borderId="6" xfId="0" applyNumberFormat="1" applyFont="1" applyBorder="1" applyAlignment="1" applyProtection="1">
      <alignment horizontal="center" vertical="center"/>
      <protection locked="0"/>
    </xf>
    <xf numFmtId="41" fontId="30" fillId="0" borderId="36" xfId="65" applyNumberFormat="1" applyFont="1" applyFill="1" applyBorder="1" applyAlignment="1">
      <alignment horizontal="center" vertical="center"/>
    </xf>
    <xf numFmtId="41" fontId="20" fillId="55" borderId="28" xfId="65" applyNumberFormat="1" applyFont="1" applyFill="1" applyBorder="1" applyAlignment="1">
      <alignment horizontal="center" vertical="center"/>
    </xf>
    <xf numFmtId="41" fontId="20" fillId="55" borderId="29" xfId="65" applyNumberFormat="1" applyFont="1" applyFill="1" applyBorder="1" applyAlignment="1">
      <alignment horizontal="center" vertical="center"/>
    </xf>
    <xf numFmtId="41" fontId="20" fillId="55" borderId="7" xfId="65" applyNumberFormat="1" applyFont="1" applyFill="1" applyBorder="1" applyAlignment="1">
      <alignment horizontal="center" vertical="center"/>
    </xf>
    <xf numFmtId="41" fontId="20" fillId="55" borderId="6" xfId="65" applyNumberFormat="1" applyFont="1" applyFill="1" applyBorder="1" applyAlignment="1">
      <alignment horizontal="center" vertical="center"/>
    </xf>
    <xf numFmtId="0" fontId="18" fillId="0" borderId="37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107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Border="1" applyAlignment="1" applyProtection="1">
      <alignment horizontal="center" vertical="center" wrapText="1"/>
      <protection locked="0"/>
    </xf>
    <xf numFmtId="41" fontId="20" fillId="54" borderId="29" xfId="65" applyNumberFormat="1" applyFont="1" applyFill="1" applyBorder="1" applyAlignment="1">
      <alignment horizontal="center" vertical="center"/>
    </xf>
    <xf numFmtId="41" fontId="20" fillId="54" borderId="6" xfId="65" applyNumberFormat="1" applyFont="1" applyFill="1" applyBorder="1" applyAlignment="1">
      <alignment horizontal="center" vertical="center"/>
    </xf>
    <xf numFmtId="0" fontId="18" fillId="2" borderId="6" xfId="107" applyNumberFormat="1" applyFont="1" applyFill="1" applyBorder="1" applyAlignment="1" applyProtection="1">
      <alignment horizontal="center" vertical="center"/>
      <protection locked="0"/>
    </xf>
    <xf numFmtId="178" fontId="46" fillId="0" borderId="6" xfId="107" applyNumberFormat="1" applyFont="1" applyFill="1" applyBorder="1" applyAlignment="1">
      <alignment horizontal="right" vertical="center"/>
    </xf>
    <xf numFmtId="41" fontId="46" fillId="0" borderId="11" xfId="65" applyNumberFormat="1" applyFont="1" applyFill="1" applyBorder="1" applyAlignment="1">
      <alignment horizontal="center" vertical="center"/>
    </xf>
  </cellXfs>
  <cellStyles count="114">
    <cellStyle name="20% - 강조색1" xfId="1" builtinId="30" customBuiltin="1"/>
    <cellStyle name="20% - 강조색1 2" xfId="2" xr:uid="{00000000-0005-0000-0000-000001000000}"/>
    <cellStyle name="20% - 강조색2" xfId="3" builtinId="34" customBuiltin="1"/>
    <cellStyle name="20% - 강조색2 2" xfId="4" xr:uid="{00000000-0005-0000-0000-000003000000}"/>
    <cellStyle name="20% - 강조색3" xfId="5" builtinId="38" customBuiltin="1"/>
    <cellStyle name="20% - 강조색3 2" xfId="6" xr:uid="{00000000-0005-0000-0000-000005000000}"/>
    <cellStyle name="20% - 강조색4" xfId="7" builtinId="42" customBuiltin="1"/>
    <cellStyle name="20% - 강조색4 2" xfId="8" xr:uid="{00000000-0005-0000-0000-000007000000}"/>
    <cellStyle name="20% - 강조색5" xfId="9" builtinId="46" customBuiltin="1"/>
    <cellStyle name="20% - 강조색5 2" xfId="10" xr:uid="{00000000-0005-0000-0000-000009000000}"/>
    <cellStyle name="20% - 강조색6" xfId="11" builtinId="50" customBuiltin="1"/>
    <cellStyle name="20% - 강조색6 2" xfId="12" xr:uid="{00000000-0005-0000-0000-00000B000000}"/>
    <cellStyle name="40% - 강조색1" xfId="13" builtinId="31" customBuiltin="1"/>
    <cellStyle name="40% - 강조색1 2" xfId="14" xr:uid="{00000000-0005-0000-0000-00000D000000}"/>
    <cellStyle name="40% - 강조색2" xfId="15" builtinId="35" customBuiltin="1"/>
    <cellStyle name="40% - 강조색2 2" xfId="16" xr:uid="{00000000-0005-0000-0000-00000F000000}"/>
    <cellStyle name="40% - 강조색3" xfId="17" builtinId="39" customBuiltin="1"/>
    <cellStyle name="40% - 강조색3 2" xfId="18" xr:uid="{00000000-0005-0000-0000-000011000000}"/>
    <cellStyle name="40% - 강조색4" xfId="19" builtinId="43" customBuiltin="1"/>
    <cellStyle name="40% - 강조색4 2" xfId="20" xr:uid="{00000000-0005-0000-0000-000013000000}"/>
    <cellStyle name="40% - 강조색5" xfId="21" builtinId="47" customBuiltin="1"/>
    <cellStyle name="40% - 강조색5 2" xfId="22" xr:uid="{00000000-0005-0000-0000-000015000000}"/>
    <cellStyle name="40% - 강조색6" xfId="23" builtinId="51" customBuiltin="1"/>
    <cellStyle name="40% - 강조색6 2" xfId="24" xr:uid="{00000000-0005-0000-0000-000017000000}"/>
    <cellStyle name="60% - 강조색1" xfId="25" builtinId="32" customBuiltin="1"/>
    <cellStyle name="60% - 강조색1 2" xfId="26" xr:uid="{00000000-0005-0000-0000-000019000000}"/>
    <cellStyle name="60% - 강조색2" xfId="27" builtinId="36" customBuiltin="1"/>
    <cellStyle name="60% - 강조색2 2" xfId="28" xr:uid="{00000000-0005-0000-0000-00001B000000}"/>
    <cellStyle name="60% - 강조색3" xfId="29" builtinId="40" customBuiltin="1"/>
    <cellStyle name="60% - 강조색3 2" xfId="30" xr:uid="{00000000-0005-0000-0000-00001D000000}"/>
    <cellStyle name="60% - 강조색4" xfId="31" builtinId="44" customBuiltin="1"/>
    <cellStyle name="60% - 강조색4 2" xfId="32" xr:uid="{00000000-0005-0000-0000-00001F000000}"/>
    <cellStyle name="60% - 강조색5" xfId="33" builtinId="48" customBuiltin="1"/>
    <cellStyle name="60% - 강조색5 2" xfId="34" xr:uid="{00000000-0005-0000-0000-000021000000}"/>
    <cellStyle name="60% - 강조색6" xfId="35" builtinId="52" customBuiltin="1"/>
    <cellStyle name="60% - 강조색6 2" xfId="36" xr:uid="{00000000-0005-0000-0000-000023000000}"/>
    <cellStyle name="강조색1" xfId="37" builtinId="29" customBuiltin="1"/>
    <cellStyle name="강조색1 2" xfId="38" xr:uid="{00000000-0005-0000-0000-000025000000}"/>
    <cellStyle name="강조색2" xfId="39" builtinId="33" customBuiltin="1"/>
    <cellStyle name="강조색2 2" xfId="40" xr:uid="{00000000-0005-0000-0000-000027000000}"/>
    <cellStyle name="강조색3" xfId="41" builtinId="37" customBuiltin="1"/>
    <cellStyle name="강조색3 2" xfId="42" xr:uid="{00000000-0005-0000-0000-000029000000}"/>
    <cellStyle name="강조색4" xfId="43" builtinId="41" customBuiltin="1"/>
    <cellStyle name="강조색4 2" xfId="44" xr:uid="{00000000-0005-0000-0000-00002B000000}"/>
    <cellStyle name="강조색5" xfId="45" builtinId="45" customBuiltin="1"/>
    <cellStyle name="강조색5 2" xfId="46" xr:uid="{00000000-0005-0000-0000-00002D000000}"/>
    <cellStyle name="강조색6" xfId="47" builtinId="49" customBuiltin="1"/>
    <cellStyle name="강조색6 2" xfId="48" xr:uid="{00000000-0005-0000-0000-00002F000000}"/>
    <cellStyle name="경고문" xfId="49" builtinId="11" customBuiltin="1"/>
    <cellStyle name="경고문 2" xfId="50" xr:uid="{00000000-0005-0000-0000-000031000000}"/>
    <cellStyle name="계산" xfId="51" builtinId="22" customBuiltin="1"/>
    <cellStyle name="계산 2" xfId="52" xr:uid="{00000000-0005-0000-0000-000033000000}"/>
    <cellStyle name="나쁨" xfId="53" builtinId="27" customBuiltin="1"/>
    <cellStyle name="나쁨 2" xfId="54" xr:uid="{00000000-0005-0000-0000-000035000000}"/>
    <cellStyle name="메모" xfId="55" builtinId="10" customBuiltin="1"/>
    <cellStyle name="메모 2" xfId="56" xr:uid="{00000000-0005-0000-0000-000037000000}"/>
    <cellStyle name="백분율" xfId="57" builtinId="5"/>
    <cellStyle name="백분율 2" xfId="58" xr:uid="{00000000-0005-0000-0000-000039000000}"/>
    <cellStyle name="보통" xfId="59" builtinId="28" customBuiltin="1"/>
    <cellStyle name="보통 2" xfId="60" xr:uid="{00000000-0005-0000-0000-00003B000000}"/>
    <cellStyle name="설명 텍스트" xfId="61" builtinId="53" customBuiltin="1"/>
    <cellStyle name="설명 텍스트 2" xfId="62" xr:uid="{00000000-0005-0000-0000-00003D000000}"/>
    <cellStyle name="셀 확인" xfId="63" builtinId="23" customBuiltin="1"/>
    <cellStyle name="셀 확인 2" xfId="64" xr:uid="{00000000-0005-0000-0000-00003F000000}"/>
    <cellStyle name="쉼표 [0]" xfId="65" builtinId="6"/>
    <cellStyle name="쉼표 [0] 2" xfId="66" xr:uid="{00000000-0005-0000-0000-000041000000}"/>
    <cellStyle name="쉼표 [0] 2 2" xfId="67" xr:uid="{00000000-0005-0000-0000-000042000000}"/>
    <cellStyle name="쉼표 [0] 2 2 2" xfId="68" xr:uid="{00000000-0005-0000-0000-000043000000}"/>
    <cellStyle name="쉼표 [0] 2 2 2 2" xfId="69" xr:uid="{00000000-0005-0000-0000-000044000000}"/>
    <cellStyle name="쉼표 [0] 2 2 3" xfId="70" xr:uid="{00000000-0005-0000-0000-000045000000}"/>
    <cellStyle name="쉼표 [0] 2 2 3 2" xfId="71" xr:uid="{00000000-0005-0000-0000-000046000000}"/>
    <cellStyle name="쉼표 [0] 2 2 4" xfId="72" xr:uid="{00000000-0005-0000-0000-000047000000}"/>
    <cellStyle name="쉼표 [0] 2 3" xfId="73" xr:uid="{00000000-0005-0000-0000-000048000000}"/>
    <cellStyle name="쉼표 [0] 2 3 2" xfId="74" xr:uid="{00000000-0005-0000-0000-000049000000}"/>
    <cellStyle name="쉼표 [0] 2 3 2 2" xfId="75" xr:uid="{00000000-0005-0000-0000-00004A000000}"/>
    <cellStyle name="쉼표 [0] 2 3 3" xfId="76" xr:uid="{00000000-0005-0000-0000-00004B000000}"/>
    <cellStyle name="쉼표 [0] 2 4" xfId="77" xr:uid="{00000000-0005-0000-0000-00004C000000}"/>
    <cellStyle name="쉼표 [0] 2 4 2" xfId="78" xr:uid="{00000000-0005-0000-0000-00004D000000}"/>
    <cellStyle name="쉼표 [0] 2 5" xfId="79" xr:uid="{00000000-0005-0000-0000-00004E000000}"/>
    <cellStyle name="쉼표 [0] 2 5 2" xfId="80" xr:uid="{00000000-0005-0000-0000-00004F000000}"/>
    <cellStyle name="쉼표 [0] 2 6" xfId="81" xr:uid="{00000000-0005-0000-0000-000050000000}"/>
    <cellStyle name="쉼표 [0] 3" xfId="82" xr:uid="{00000000-0005-0000-0000-000051000000}"/>
    <cellStyle name="쉼표 [0] 3 2" xfId="83" xr:uid="{00000000-0005-0000-0000-000052000000}"/>
    <cellStyle name="쉼표 [0] 4" xfId="84" xr:uid="{00000000-0005-0000-0000-000053000000}"/>
    <cellStyle name="쉼표 [0] 4 2" xfId="85" xr:uid="{00000000-0005-0000-0000-000054000000}"/>
    <cellStyle name="쉼표 [0] 5" xfId="86" xr:uid="{00000000-0005-0000-0000-000055000000}"/>
    <cellStyle name="연결된 셀" xfId="87" builtinId="24" customBuiltin="1"/>
    <cellStyle name="연결된 셀 2" xfId="88" xr:uid="{00000000-0005-0000-0000-000057000000}"/>
    <cellStyle name="요약" xfId="89" builtinId="25" customBuiltin="1"/>
    <cellStyle name="요약 2" xfId="90" xr:uid="{00000000-0005-0000-0000-000059000000}"/>
    <cellStyle name="입력" xfId="91" builtinId="20" customBuiltin="1"/>
    <cellStyle name="입력 2" xfId="92" xr:uid="{00000000-0005-0000-0000-00005B000000}"/>
    <cellStyle name="제목" xfId="93" builtinId="15" customBuiltin="1"/>
    <cellStyle name="제목 1" xfId="94" builtinId="16" customBuiltin="1"/>
    <cellStyle name="제목 1 2" xfId="95" xr:uid="{00000000-0005-0000-0000-00005E000000}"/>
    <cellStyle name="제목 2" xfId="96" builtinId="17" customBuiltin="1"/>
    <cellStyle name="제목 2 2" xfId="97" xr:uid="{00000000-0005-0000-0000-000060000000}"/>
    <cellStyle name="제목 3" xfId="98" builtinId="18" customBuiltin="1"/>
    <cellStyle name="제목 3 2" xfId="99" xr:uid="{00000000-0005-0000-0000-000062000000}"/>
    <cellStyle name="제목 4" xfId="100" builtinId="19" customBuiltin="1"/>
    <cellStyle name="제목 4 2" xfId="101" xr:uid="{00000000-0005-0000-0000-000064000000}"/>
    <cellStyle name="제목 5" xfId="102" xr:uid="{00000000-0005-0000-0000-000065000000}"/>
    <cellStyle name="좋음" xfId="103" builtinId="26" customBuiltin="1"/>
    <cellStyle name="좋음 2" xfId="104" xr:uid="{00000000-0005-0000-0000-000067000000}"/>
    <cellStyle name="출력" xfId="105" builtinId="21" customBuiltin="1"/>
    <cellStyle name="출력 2" xfId="106" xr:uid="{00000000-0005-0000-0000-000069000000}"/>
    <cellStyle name="표준" xfId="0" builtinId="0"/>
    <cellStyle name="표준 2" xfId="107" xr:uid="{00000000-0005-0000-0000-00006B000000}"/>
    <cellStyle name="표준 2 2" xfId="108" xr:uid="{00000000-0005-0000-0000-00006C000000}"/>
    <cellStyle name="표준 2 3" xfId="109" xr:uid="{00000000-0005-0000-0000-00006D000000}"/>
    <cellStyle name="표준 3" xfId="110" xr:uid="{00000000-0005-0000-0000-00006E000000}"/>
    <cellStyle name="표준 3 2" xfId="111" xr:uid="{00000000-0005-0000-0000-00006F000000}"/>
    <cellStyle name="표준 4" xfId="112" xr:uid="{00000000-0005-0000-0000-000070000000}"/>
    <cellStyle name="표준 4 2" xfId="113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2"/>
  <sheetViews>
    <sheetView zoomScale="82" zoomScaleNormal="82" zoomScaleSheetLayoutView="75" workbookViewId="0">
      <selection activeCell="N7" sqref="N7"/>
    </sheetView>
  </sheetViews>
  <sheetFormatPr defaultColWidth="9" defaultRowHeight="16.5" x14ac:dyDescent="0.3"/>
  <cols>
    <col min="1" max="1" width="7.75" style="75" bestFit="1" customWidth="1"/>
    <col min="2" max="2" width="12.125" style="75" bestFit="1" customWidth="1"/>
    <col min="3" max="3" width="20.75" style="75" bestFit="1" customWidth="1"/>
    <col min="4" max="5" width="15.875" style="75" bestFit="1" customWidth="1"/>
    <col min="6" max="6" width="15.875" style="75" customWidth="1"/>
    <col min="7" max="7" width="15.375" style="120" bestFit="1" customWidth="1"/>
    <col min="8" max="8" width="8" style="75" bestFit="1" customWidth="1"/>
    <col min="9" max="9" width="7.75" style="75" bestFit="1" customWidth="1"/>
    <col min="10" max="10" width="23.25" style="75" bestFit="1" customWidth="1"/>
    <col min="11" max="11" width="15.125" style="75" customWidth="1"/>
    <col min="12" max="12" width="15.125" style="75" bestFit="1" customWidth="1"/>
    <col min="13" max="13" width="15.125" style="75" customWidth="1"/>
    <col min="14" max="14" width="12.875" style="120" bestFit="1" customWidth="1"/>
    <col min="15" max="17" width="9" style="75"/>
    <col min="18" max="18" width="10.25" style="75" bestFit="1" customWidth="1"/>
    <col min="19" max="16384" width="9" style="75"/>
  </cols>
  <sheetData>
    <row r="1" spans="1:19" ht="36" customHeight="1" x14ac:dyDescent="0.3">
      <c r="A1" s="251" t="s">
        <v>102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 ht="33" customHeight="1" x14ac:dyDescent="0.3">
      <c r="A2" s="253" t="s">
        <v>103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9" ht="16.5" customHeight="1" x14ac:dyDescent="0.3">
      <c r="A3" s="76"/>
      <c r="B3" s="77"/>
      <c r="C3" s="77"/>
      <c r="D3" s="77"/>
      <c r="E3" s="77"/>
      <c r="F3" s="262"/>
      <c r="G3" s="262"/>
      <c r="H3" s="77"/>
      <c r="I3" s="77"/>
      <c r="J3" s="77"/>
      <c r="K3" s="77"/>
      <c r="L3" s="262"/>
      <c r="M3" s="262"/>
      <c r="N3" s="156" t="s">
        <v>34</v>
      </c>
    </row>
    <row r="4" spans="1:19" ht="17.25" x14ac:dyDescent="0.3">
      <c r="A4" s="255" t="s">
        <v>86</v>
      </c>
      <c r="B4" s="256"/>
      <c r="C4" s="256"/>
      <c r="D4" s="256"/>
      <c r="E4" s="256"/>
      <c r="F4" s="256"/>
      <c r="G4" s="256"/>
      <c r="H4" s="257" t="s">
        <v>96</v>
      </c>
      <c r="I4" s="258"/>
      <c r="J4" s="258"/>
      <c r="K4" s="258"/>
      <c r="L4" s="258"/>
      <c r="M4" s="258"/>
      <c r="N4" s="259"/>
    </row>
    <row r="5" spans="1:19" ht="17.25" x14ac:dyDescent="0.3">
      <c r="A5" s="260" t="s">
        <v>59</v>
      </c>
      <c r="B5" s="232" t="s">
        <v>53</v>
      </c>
      <c r="C5" s="232" t="s">
        <v>66</v>
      </c>
      <c r="D5" s="78" t="s">
        <v>52</v>
      </c>
      <c r="E5" s="238" t="s">
        <v>81</v>
      </c>
      <c r="F5" s="239"/>
      <c r="G5" s="79" t="s">
        <v>87</v>
      </c>
      <c r="H5" s="234" t="s">
        <v>59</v>
      </c>
      <c r="I5" s="236" t="s">
        <v>53</v>
      </c>
      <c r="J5" s="236" t="s">
        <v>66</v>
      </c>
      <c r="K5" s="78" t="s">
        <v>52</v>
      </c>
      <c r="L5" s="238" t="s">
        <v>81</v>
      </c>
      <c r="M5" s="239"/>
      <c r="N5" s="80" t="s">
        <v>87</v>
      </c>
    </row>
    <row r="6" spans="1:19" ht="17.25" x14ac:dyDescent="0.3">
      <c r="A6" s="261"/>
      <c r="B6" s="233"/>
      <c r="C6" s="233"/>
      <c r="D6" s="81" t="s">
        <v>61</v>
      </c>
      <c r="E6" s="81" t="s">
        <v>62</v>
      </c>
      <c r="F6" s="82" t="s">
        <v>74</v>
      </c>
      <c r="G6" s="83" t="s">
        <v>44</v>
      </c>
      <c r="H6" s="235"/>
      <c r="I6" s="237"/>
      <c r="J6" s="237"/>
      <c r="K6" s="81" t="s">
        <v>61</v>
      </c>
      <c r="L6" s="81" t="s">
        <v>62</v>
      </c>
      <c r="M6" s="82" t="s">
        <v>74</v>
      </c>
      <c r="N6" s="84" t="s">
        <v>44</v>
      </c>
    </row>
    <row r="7" spans="1:19" ht="18" customHeight="1" x14ac:dyDescent="0.3">
      <c r="A7" s="264" t="s">
        <v>85</v>
      </c>
      <c r="B7" s="265"/>
      <c r="C7" s="265"/>
      <c r="D7" s="85">
        <f>D12+D26+D15+D18+D22</f>
        <v>291439270</v>
      </c>
      <c r="E7" s="85">
        <f>E12+E26+E15+E18+E22</f>
        <v>297591148</v>
      </c>
      <c r="F7" s="130">
        <f>ROUND(E7/$E$7,4)</f>
        <v>1</v>
      </c>
      <c r="G7" s="121">
        <f>G12+G26+G15+G18+G22</f>
        <v>6151878</v>
      </c>
      <c r="H7" s="266" t="s">
        <v>85</v>
      </c>
      <c r="I7" s="267"/>
      <c r="J7" s="267"/>
      <c r="K7" s="85">
        <f>K13+K17+K24+K28+K37+K47+K50+K52+K54</f>
        <v>291439270</v>
      </c>
      <c r="L7" s="85">
        <f>L13+L17+L24+L28+L37+L47+L50+L52+L54</f>
        <v>285095982</v>
      </c>
      <c r="M7" s="135">
        <f>ROUND(L7/$L$7,4)</f>
        <v>1</v>
      </c>
      <c r="N7" s="125">
        <f>N13+N17+N24+N28+N37+N47+N50+N52+N54</f>
        <v>-6343288</v>
      </c>
      <c r="R7" s="161"/>
      <c r="S7" s="161"/>
    </row>
    <row r="8" spans="1:19" ht="18" customHeight="1" x14ac:dyDescent="0.3">
      <c r="A8" s="228" t="s">
        <v>9</v>
      </c>
      <c r="B8" s="230" t="s">
        <v>9</v>
      </c>
      <c r="C8" s="86" t="s">
        <v>11</v>
      </c>
      <c r="D8" s="87">
        <v>224167000</v>
      </c>
      <c r="E8" s="87">
        <v>224167000</v>
      </c>
      <c r="F8" s="131">
        <f t="shared" ref="F8:F26" si="0">ROUND(E8/$E$7,4)</f>
        <v>0.75329999999999997</v>
      </c>
      <c r="G8" s="122">
        <f t="shared" ref="G8:G18" si="1">E8-D8</f>
        <v>0</v>
      </c>
      <c r="H8" s="278" t="s">
        <v>65</v>
      </c>
      <c r="I8" s="240" t="s">
        <v>60</v>
      </c>
      <c r="J8" s="88" t="s">
        <v>78</v>
      </c>
      <c r="K8" s="45">
        <v>150419180</v>
      </c>
      <c r="L8" s="45">
        <v>151285900</v>
      </c>
      <c r="M8" s="136">
        <f t="shared" ref="M8:M54" si="2">ROUND(L8/$L$7,4)</f>
        <v>0.53059999999999996</v>
      </c>
      <c r="N8" s="126">
        <f>L8-K8</f>
        <v>866720</v>
      </c>
    </row>
    <row r="9" spans="1:19" ht="18" customHeight="1" x14ac:dyDescent="0.3">
      <c r="A9" s="263"/>
      <c r="B9" s="276"/>
      <c r="C9" s="90" t="s">
        <v>12</v>
      </c>
      <c r="D9" s="87">
        <v>25272270</v>
      </c>
      <c r="E9" s="87">
        <v>25272270</v>
      </c>
      <c r="F9" s="131">
        <f t="shared" si="0"/>
        <v>8.4900000000000003E-2</v>
      </c>
      <c r="G9" s="122">
        <f t="shared" si="1"/>
        <v>0</v>
      </c>
      <c r="H9" s="278"/>
      <c r="I9" s="241"/>
      <c r="J9" s="88" t="s">
        <v>0</v>
      </c>
      <c r="K9" s="45">
        <v>6000000</v>
      </c>
      <c r="L9" s="45">
        <v>5672750</v>
      </c>
      <c r="M9" s="136">
        <f t="shared" si="2"/>
        <v>1.9900000000000001E-2</v>
      </c>
      <c r="N9" s="126">
        <f t="shared" ref="N9:N54" si="3">L9-K9</f>
        <v>-327250</v>
      </c>
    </row>
    <row r="10" spans="1:19" ht="18" customHeight="1" x14ac:dyDescent="0.3">
      <c r="A10" s="263"/>
      <c r="B10" s="276"/>
      <c r="C10" s="90" t="s">
        <v>19</v>
      </c>
      <c r="D10" s="87">
        <v>0</v>
      </c>
      <c r="E10" s="87">
        <v>0</v>
      </c>
      <c r="F10" s="131">
        <f t="shared" si="0"/>
        <v>0</v>
      </c>
      <c r="G10" s="122">
        <f t="shared" si="1"/>
        <v>0</v>
      </c>
      <c r="H10" s="278"/>
      <c r="I10" s="241"/>
      <c r="J10" s="88" t="s">
        <v>93</v>
      </c>
      <c r="K10" s="181">
        <v>19861390</v>
      </c>
      <c r="L10" s="181">
        <v>18062758</v>
      </c>
      <c r="M10" s="136">
        <f t="shared" si="2"/>
        <v>6.3399999999999998E-2</v>
      </c>
      <c r="N10" s="126">
        <f t="shared" si="3"/>
        <v>-1798632</v>
      </c>
    </row>
    <row r="11" spans="1:19" ht="18" customHeight="1" x14ac:dyDescent="0.3">
      <c r="A11" s="263"/>
      <c r="B11" s="276"/>
      <c r="C11" s="90" t="s">
        <v>20</v>
      </c>
      <c r="D11" s="87">
        <v>0</v>
      </c>
      <c r="E11" s="87">
        <v>0</v>
      </c>
      <c r="F11" s="131">
        <f t="shared" si="0"/>
        <v>0</v>
      </c>
      <c r="G11" s="122">
        <f t="shared" si="1"/>
        <v>0</v>
      </c>
      <c r="H11" s="278"/>
      <c r="I11" s="241"/>
      <c r="J11" s="88" t="s">
        <v>28</v>
      </c>
      <c r="K11" s="45">
        <v>16093300</v>
      </c>
      <c r="L11" s="45">
        <v>12659240</v>
      </c>
      <c r="M11" s="136">
        <f t="shared" si="2"/>
        <v>4.4400000000000002E-2</v>
      </c>
      <c r="N11" s="126">
        <f t="shared" si="3"/>
        <v>-3434060</v>
      </c>
    </row>
    <row r="12" spans="1:19" ht="18" customHeight="1" x14ac:dyDescent="0.3">
      <c r="A12" s="246"/>
      <c r="B12" s="277"/>
      <c r="C12" s="91" t="s">
        <v>54</v>
      </c>
      <c r="D12" s="92">
        <f>SUM(D8:D11)</f>
        <v>249439270</v>
      </c>
      <c r="E12" s="92">
        <f>SUM(E8:E11)</f>
        <v>249439270</v>
      </c>
      <c r="F12" s="132">
        <f t="shared" si="0"/>
        <v>0.83819999999999995</v>
      </c>
      <c r="G12" s="123">
        <f t="shared" si="1"/>
        <v>0</v>
      </c>
      <c r="H12" s="278"/>
      <c r="I12" s="241"/>
      <c r="J12" s="88" t="s">
        <v>41</v>
      </c>
      <c r="K12" s="45">
        <v>1000000</v>
      </c>
      <c r="L12" s="45">
        <v>443200</v>
      </c>
      <c r="M12" s="136">
        <f t="shared" si="2"/>
        <v>1.6000000000000001E-3</v>
      </c>
      <c r="N12" s="126">
        <f t="shared" si="3"/>
        <v>-556800</v>
      </c>
    </row>
    <row r="13" spans="1:19" ht="18" customHeight="1" x14ac:dyDescent="0.3">
      <c r="A13" s="228" t="s">
        <v>56</v>
      </c>
      <c r="B13" s="240" t="s">
        <v>56</v>
      </c>
      <c r="C13" s="93" t="s">
        <v>45</v>
      </c>
      <c r="D13" s="87">
        <v>4000000</v>
      </c>
      <c r="E13" s="188">
        <v>900000</v>
      </c>
      <c r="F13" s="131">
        <f t="shared" si="0"/>
        <v>3.0000000000000001E-3</v>
      </c>
      <c r="G13" s="122">
        <f t="shared" si="1"/>
        <v>-3100000</v>
      </c>
      <c r="H13" s="278"/>
      <c r="I13" s="242"/>
      <c r="J13" s="94" t="s">
        <v>54</v>
      </c>
      <c r="K13" s="92">
        <f>SUM(K8:K12)</f>
        <v>193373870</v>
      </c>
      <c r="L13" s="175">
        <f>SUM(L8:L12)</f>
        <v>188123848</v>
      </c>
      <c r="M13" s="137">
        <f t="shared" si="2"/>
        <v>0.65990000000000004</v>
      </c>
      <c r="N13" s="127">
        <f t="shared" si="3"/>
        <v>-5250022</v>
      </c>
    </row>
    <row r="14" spans="1:19" ht="18" customHeight="1" x14ac:dyDescent="0.3">
      <c r="A14" s="263"/>
      <c r="B14" s="241"/>
      <c r="C14" s="93" t="s">
        <v>46</v>
      </c>
      <c r="D14" s="87">
        <v>35132667</v>
      </c>
      <c r="E14" s="188">
        <v>44350000</v>
      </c>
      <c r="F14" s="131">
        <f t="shared" si="0"/>
        <v>0.14899999999999999</v>
      </c>
      <c r="G14" s="122">
        <f t="shared" si="1"/>
        <v>9217333</v>
      </c>
      <c r="H14" s="278"/>
      <c r="I14" s="230" t="s">
        <v>40</v>
      </c>
      <c r="J14" s="56" t="s">
        <v>3</v>
      </c>
      <c r="K14" s="89">
        <v>400000</v>
      </c>
      <c r="L14" s="174">
        <v>180000</v>
      </c>
      <c r="M14" s="136">
        <f t="shared" si="2"/>
        <v>5.9999999999999995E-4</v>
      </c>
      <c r="N14" s="126">
        <f t="shared" si="3"/>
        <v>-220000</v>
      </c>
    </row>
    <row r="15" spans="1:19" ht="18" customHeight="1" x14ac:dyDescent="0.3">
      <c r="A15" s="246"/>
      <c r="B15" s="242"/>
      <c r="C15" s="91" t="s">
        <v>54</v>
      </c>
      <c r="D15" s="92">
        <f>SUM(D13:D14)</f>
        <v>39132667</v>
      </c>
      <c r="E15" s="92">
        <f>SUM(E13:E14)</f>
        <v>45250000</v>
      </c>
      <c r="F15" s="132">
        <f t="shared" si="0"/>
        <v>0.15210000000000001</v>
      </c>
      <c r="G15" s="123">
        <f t="shared" si="1"/>
        <v>6117333</v>
      </c>
      <c r="H15" s="278"/>
      <c r="I15" s="276"/>
      <c r="J15" s="95" t="s">
        <v>21</v>
      </c>
      <c r="K15" s="89">
        <v>0</v>
      </c>
      <c r="L15" s="174">
        <v>0</v>
      </c>
      <c r="M15" s="136">
        <f t="shared" si="2"/>
        <v>0</v>
      </c>
      <c r="N15" s="126">
        <f t="shared" si="3"/>
        <v>0</v>
      </c>
    </row>
    <row r="16" spans="1:19" ht="18" customHeight="1" x14ac:dyDescent="0.3">
      <c r="A16" s="272" t="s">
        <v>14</v>
      </c>
      <c r="B16" s="248" t="s">
        <v>6</v>
      </c>
      <c r="C16" s="93" t="s">
        <v>6</v>
      </c>
      <c r="D16" s="87">
        <v>0</v>
      </c>
      <c r="E16" s="87">
        <v>0</v>
      </c>
      <c r="F16" s="131">
        <f t="shared" si="0"/>
        <v>0</v>
      </c>
      <c r="G16" s="122">
        <f t="shared" si="1"/>
        <v>0</v>
      </c>
      <c r="H16" s="278"/>
      <c r="I16" s="241"/>
      <c r="J16" s="95" t="s">
        <v>71</v>
      </c>
      <c r="K16" s="89">
        <v>800000</v>
      </c>
      <c r="L16" s="174">
        <v>104600</v>
      </c>
      <c r="M16" s="136">
        <f t="shared" si="2"/>
        <v>4.0000000000000002E-4</v>
      </c>
      <c r="N16" s="126">
        <f t="shared" si="3"/>
        <v>-695400</v>
      </c>
    </row>
    <row r="17" spans="1:15" ht="18" customHeight="1" x14ac:dyDescent="0.3">
      <c r="A17" s="273"/>
      <c r="B17" s="249"/>
      <c r="C17" s="96" t="s">
        <v>91</v>
      </c>
      <c r="D17" s="87">
        <v>0</v>
      </c>
      <c r="E17" s="87">
        <v>0</v>
      </c>
      <c r="F17" s="131">
        <f t="shared" si="0"/>
        <v>0</v>
      </c>
      <c r="G17" s="122">
        <f t="shared" si="1"/>
        <v>0</v>
      </c>
      <c r="H17" s="278"/>
      <c r="I17" s="242"/>
      <c r="J17" s="94" t="s">
        <v>54</v>
      </c>
      <c r="K17" s="92">
        <f>SUM(K14:K16)</f>
        <v>1200000</v>
      </c>
      <c r="L17" s="175">
        <f>SUM(L14:L16)</f>
        <v>284600</v>
      </c>
      <c r="M17" s="137">
        <f t="shared" si="2"/>
        <v>1E-3</v>
      </c>
      <c r="N17" s="127">
        <f t="shared" si="3"/>
        <v>-915400</v>
      </c>
    </row>
    <row r="18" spans="1:15" ht="18" customHeight="1" x14ac:dyDescent="0.3">
      <c r="A18" s="274"/>
      <c r="B18" s="250"/>
      <c r="C18" s="91" t="s">
        <v>54</v>
      </c>
      <c r="D18" s="92">
        <f>SUM(D16:D17)</f>
        <v>0</v>
      </c>
      <c r="E18" s="92">
        <f>SUM(E16:E17)</f>
        <v>0</v>
      </c>
      <c r="F18" s="132">
        <f t="shared" si="0"/>
        <v>0</v>
      </c>
      <c r="G18" s="123">
        <f t="shared" si="1"/>
        <v>0</v>
      </c>
      <c r="H18" s="278"/>
      <c r="I18" s="247" t="s">
        <v>63</v>
      </c>
      <c r="J18" s="56" t="s">
        <v>1</v>
      </c>
      <c r="K18" s="3">
        <v>14122400</v>
      </c>
      <c r="L18" s="191">
        <v>11368240</v>
      </c>
      <c r="M18" s="136">
        <f t="shared" si="2"/>
        <v>3.9899999999999998E-2</v>
      </c>
      <c r="N18" s="126">
        <f t="shared" si="3"/>
        <v>-2754160</v>
      </c>
    </row>
    <row r="19" spans="1:15" ht="18" customHeight="1" x14ac:dyDescent="0.3">
      <c r="A19" s="228" t="s">
        <v>51</v>
      </c>
      <c r="B19" s="240" t="s">
        <v>51</v>
      </c>
      <c r="C19" s="97" t="s">
        <v>26</v>
      </c>
      <c r="D19" s="98">
        <v>0</v>
      </c>
      <c r="E19" s="162">
        <v>0</v>
      </c>
      <c r="F19" s="133">
        <f t="shared" si="0"/>
        <v>0</v>
      </c>
      <c r="G19" s="122">
        <f t="shared" ref="G19:G25" si="4">E19-D19</f>
        <v>0</v>
      </c>
      <c r="H19" s="278"/>
      <c r="I19" s="247"/>
      <c r="J19" s="56" t="s">
        <v>88</v>
      </c>
      <c r="K19" s="45">
        <v>7000000</v>
      </c>
      <c r="L19" s="192">
        <v>10025980</v>
      </c>
      <c r="M19" s="136">
        <f t="shared" si="2"/>
        <v>3.5200000000000002E-2</v>
      </c>
      <c r="N19" s="126">
        <f t="shared" si="3"/>
        <v>3025980</v>
      </c>
    </row>
    <row r="20" spans="1:15" ht="18" customHeight="1" x14ac:dyDescent="0.3">
      <c r="A20" s="263"/>
      <c r="B20" s="241"/>
      <c r="C20" s="99" t="s">
        <v>92</v>
      </c>
      <c r="D20" s="162">
        <v>2867333</v>
      </c>
      <c r="E20" s="162">
        <v>2867333</v>
      </c>
      <c r="F20" s="133">
        <f t="shared" si="0"/>
        <v>9.5999999999999992E-3</v>
      </c>
      <c r="G20" s="122">
        <f t="shared" si="4"/>
        <v>0</v>
      </c>
      <c r="H20" s="278"/>
      <c r="I20" s="247"/>
      <c r="J20" s="56" t="s">
        <v>2</v>
      </c>
      <c r="K20" s="165">
        <v>7451000</v>
      </c>
      <c r="L20" s="193">
        <v>4638410</v>
      </c>
      <c r="M20" s="136">
        <f t="shared" si="2"/>
        <v>1.6299999999999999E-2</v>
      </c>
      <c r="N20" s="126">
        <f t="shared" si="3"/>
        <v>-2812590</v>
      </c>
    </row>
    <row r="21" spans="1:15" ht="18" customHeight="1" x14ac:dyDescent="0.3">
      <c r="A21" s="263"/>
      <c r="B21" s="241"/>
      <c r="C21" s="99" t="s">
        <v>35</v>
      </c>
      <c r="D21" s="98"/>
      <c r="E21" s="162">
        <v>0</v>
      </c>
      <c r="F21" s="133">
        <f t="shared" si="0"/>
        <v>0</v>
      </c>
      <c r="G21" s="122">
        <f>E21-D21</f>
        <v>0</v>
      </c>
      <c r="H21" s="278"/>
      <c r="I21" s="247"/>
      <c r="J21" s="56" t="s">
        <v>22</v>
      </c>
      <c r="K21" s="165">
        <v>6500000</v>
      </c>
      <c r="L21" s="193">
        <v>4638940</v>
      </c>
      <c r="M21" s="136">
        <f t="shared" si="2"/>
        <v>1.6299999999999999E-2</v>
      </c>
      <c r="N21" s="126">
        <f t="shared" si="3"/>
        <v>-1861060</v>
      </c>
    </row>
    <row r="22" spans="1:15" ht="18" customHeight="1" x14ac:dyDescent="0.3">
      <c r="A22" s="246"/>
      <c r="B22" s="242"/>
      <c r="C22" s="91" t="s">
        <v>54</v>
      </c>
      <c r="D22" s="92">
        <f>SUM(D19:D21)</f>
        <v>2867333</v>
      </c>
      <c r="E22" s="92">
        <f>SUM(E19:E21)</f>
        <v>2867333</v>
      </c>
      <c r="F22" s="132">
        <f t="shared" si="0"/>
        <v>9.5999999999999992E-3</v>
      </c>
      <c r="G22" s="123">
        <f>E22-D22</f>
        <v>0</v>
      </c>
      <c r="H22" s="278"/>
      <c r="I22" s="247"/>
      <c r="J22" s="56" t="s">
        <v>76</v>
      </c>
      <c r="K22" s="167">
        <v>5850000</v>
      </c>
      <c r="L22" s="194">
        <v>5034780</v>
      </c>
      <c r="M22" s="136">
        <f t="shared" si="2"/>
        <v>1.77E-2</v>
      </c>
      <c r="N22" s="126">
        <f t="shared" si="3"/>
        <v>-815220</v>
      </c>
    </row>
    <row r="23" spans="1:15" ht="18" customHeight="1" x14ac:dyDescent="0.3">
      <c r="A23" s="243" t="s">
        <v>55</v>
      </c>
      <c r="B23" s="240" t="s">
        <v>55</v>
      </c>
      <c r="C23" s="100" t="s">
        <v>36</v>
      </c>
      <c r="D23" s="87">
        <v>0</v>
      </c>
      <c r="E23" s="87">
        <v>0</v>
      </c>
      <c r="F23" s="131">
        <f t="shared" si="0"/>
        <v>0</v>
      </c>
      <c r="G23" s="122">
        <f t="shared" si="4"/>
        <v>0</v>
      </c>
      <c r="H23" s="278"/>
      <c r="I23" s="247"/>
      <c r="J23" s="56" t="s">
        <v>4</v>
      </c>
      <c r="K23" s="167">
        <v>5000000</v>
      </c>
      <c r="L23" s="197">
        <v>5845739</v>
      </c>
      <c r="M23" s="136">
        <f t="shared" si="2"/>
        <v>2.0500000000000001E-2</v>
      </c>
      <c r="N23" s="126">
        <f t="shared" si="3"/>
        <v>845739</v>
      </c>
    </row>
    <row r="24" spans="1:15" ht="18" customHeight="1" x14ac:dyDescent="0.3">
      <c r="A24" s="244"/>
      <c r="B24" s="241"/>
      <c r="C24" s="101" t="s">
        <v>94</v>
      </c>
      <c r="D24" s="87">
        <v>0</v>
      </c>
      <c r="E24" s="45">
        <v>34012</v>
      </c>
      <c r="F24" s="131">
        <f t="shared" si="0"/>
        <v>1E-4</v>
      </c>
      <c r="G24" s="122">
        <f t="shared" si="4"/>
        <v>34012</v>
      </c>
      <c r="H24" s="278"/>
      <c r="I24" s="247"/>
      <c r="J24" s="91" t="s">
        <v>54</v>
      </c>
      <c r="K24" s="92">
        <f>SUM(K18:K23)</f>
        <v>45923400</v>
      </c>
      <c r="L24" s="175">
        <f>SUM(L18:L23)</f>
        <v>41552089</v>
      </c>
      <c r="M24" s="137">
        <f t="shared" si="2"/>
        <v>0.1457</v>
      </c>
      <c r="N24" s="127">
        <f t="shared" si="3"/>
        <v>-4371311</v>
      </c>
    </row>
    <row r="25" spans="1:15" ht="18" customHeight="1" x14ac:dyDescent="0.3">
      <c r="A25" s="244"/>
      <c r="B25" s="241"/>
      <c r="C25" s="101" t="s">
        <v>42</v>
      </c>
      <c r="D25" s="87">
        <v>0</v>
      </c>
      <c r="E25" s="45">
        <v>533</v>
      </c>
      <c r="F25" s="131">
        <f t="shared" si="0"/>
        <v>0</v>
      </c>
      <c r="G25" s="122">
        <f t="shared" si="4"/>
        <v>533</v>
      </c>
      <c r="H25" s="279" t="s">
        <v>8</v>
      </c>
      <c r="I25" s="247" t="s">
        <v>58</v>
      </c>
      <c r="J25" s="56" t="s">
        <v>58</v>
      </c>
      <c r="K25" s="170"/>
      <c r="L25" s="170"/>
      <c r="M25" s="138">
        <f t="shared" si="2"/>
        <v>0</v>
      </c>
      <c r="N25" s="128">
        <f t="shared" si="3"/>
        <v>0</v>
      </c>
    </row>
    <row r="26" spans="1:15" ht="18" customHeight="1" x14ac:dyDescent="0.3">
      <c r="A26" s="275"/>
      <c r="B26" s="271"/>
      <c r="C26" s="103" t="s">
        <v>54</v>
      </c>
      <c r="D26" s="104">
        <f>SUM(D23:D25)</f>
        <v>0</v>
      </c>
      <c r="E26" s="104">
        <f>SUM(E23:E25)</f>
        <v>34545</v>
      </c>
      <c r="F26" s="134">
        <f t="shared" si="0"/>
        <v>1E-4</v>
      </c>
      <c r="G26" s="124">
        <f>E26-D26</f>
        <v>34545</v>
      </c>
      <c r="H26" s="279"/>
      <c r="I26" s="247"/>
      <c r="J26" s="56" t="s">
        <v>13</v>
      </c>
      <c r="K26" s="172">
        <v>1000000</v>
      </c>
      <c r="L26" s="172">
        <v>972400</v>
      </c>
      <c r="M26" s="138">
        <f t="shared" si="2"/>
        <v>3.3999999999999998E-3</v>
      </c>
      <c r="N26" s="128">
        <f t="shared" si="3"/>
        <v>-27600</v>
      </c>
      <c r="O26" s="75" t="s">
        <v>67</v>
      </c>
    </row>
    <row r="27" spans="1:15" ht="18" customHeight="1" x14ac:dyDescent="0.3">
      <c r="G27" s="75"/>
      <c r="H27" s="279"/>
      <c r="I27" s="247"/>
      <c r="J27" s="56" t="s">
        <v>31</v>
      </c>
      <c r="K27" s="102">
        <v>0</v>
      </c>
      <c r="L27" s="176">
        <v>0</v>
      </c>
      <c r="M27" s="138">
        <f t="shared" si="2"/>
        <v>0</v>
      </c>
      <c r="N27" s="128">
        <f t="shared" si="3"/>
        <v>0</v>
      </c>
    </row>
    <row r="28" spans="1:15" ht="18" customHeight="1" x14ac:dyDescent="0.3">
      <c r="A28" s="157"/>
      <c r="B28" s="154"/>
      <c r="C28" s="154"/>
      <c r="D28" s="154"/>
      <c r="E28" s="154"/>
      <c r="F28" s="154"/>
      <c r="G28" s="155"/>
      <c r="H28" s="279"/>
      <c r="I28" s="247"/>
      <c r="J28" s="91" t="s">
        <v>54</v>
      </c>
      <c r="K28" s="92">
        <f>SUM(K25:K27)</f>
        <v>1000000</v>
      </c>
      <c r="L28" s="175">
        <f>SUM(L25:L27)</f>
        <v>972400</v>
      </c>
      <c r="M28" s="137">
        <f t="shared" si="2"/>
        <v>3.3999999999999998E-3</v>
      </c>
      <c r="N28" s="127">
        <f t="shared" si="3"/>
        <v>-27600</v>
      </c>
    </row>
    <row r="29" spans="1:15" ht="18" customHeight="1" x14ac:dyDescent="0.3">
      <c r="A29" s="157"/>
      <c r="B29" s="154"/>
      <c r="C29" s="154"/>
      <c r="D29" s="154"/>
      <c r="E29" s="154"/>
      <c r="F29" s="154"/>
      <c r="G29" s="155"/>
      <c r="H29" s="243" t="s">
        <v>68</v>
      </c>
      <c r="I29" s="268" t="s">
        <v>63</v>
      </c>
      <c r="J29" s="56" t="s">
        <v>64</v>
      </c>
      <c r="K29" s="89">
        <v>0</v>
      </c>
      <c r="L29" s="174"/>
      <c r="M29" s="136">
        <f t="shared" si="2"/>
        <v>0</v>
      </c>
      <c r="N29" s="126">
        <f t="shared" si="3"/>
        <v>0</v>
      </c>
    </row>
    <row r="30" spans="1:15" ht="18" customHeight="1" x14ac:dyDescent="0.3">
      <c r="A30" s="158"/>
      <c r="G30" s="75"/>
      <c r="H30" s="244"/>
      <c r="I30" s="269"/>
      <c r="J30" s="56" t="s">
        <v>5</v>
      </c>
      <c r="K30" s="89">
        <v>0</v>
      </c>
      <c r="L30" s="174">
        <v>0</v>
      </c>
      <c r="M30" s="136">
        <f t="shared" si="2"/>
        <v>0</v>
      </c>
      <c r="N30" s="126">
        <f t="shared" si="3"/>
        <v>0</v>
      </c>
    </row>
    <row r="31" spans="1:15" ht="18" customHeight="1" x14ac:dyDescent="0.3">
      <c r="A31" s="159"/>
      <c r="B31" s="106"/>
      <c r="C31" s="106"/>
      <c r="D31" s="106"/>
      <c r="E31" s="160"/>
      <c r="F31" s="106"/>
      <c r="G31" s="107"/>
      <c r="H31" s="244"/>
      <c r="I31" s="269"/>
      <c r="J31" s="56" t="s">
        <v>69</v>
      </c>
      <c r="K31" s="89">
        <v>0</v>
      </c>
      <c r="L31" s="174">
        <v>0</v>
      </c>
      <c r="M31" s="136">
        <f t="shared" si="2"/>
        <v>0</v>
      </c>
      <c r="N31" s="126">
        <f t="shared" si="3"/>
        <v>0</v>
      </c>
    </row>
    <row r="32" spans="1:15" ht="18" customHeight="1" x14ac:dyDescent="0.3">
      <c r="A32" s="159"/>
      <c r="B32" s="106"/>
      <c r="C32" s="106"/>
      <c r="D32" s="106"/>
      <c r="E32" s="106"/>
      <c r="F32" s="106"/>
      <c r="G32" s="107"/>
      <c r="H32" s="244"/>
      <c r="I32" s="269"/>
      <c r="J32" s="56" t="s">
        <v>70</v>
      </c>
      <c r="K32" s="89">
        <v>0</v>
      </c>
      <c r="L32" s="174"/>
      <c r="M32" s="136">
        <f t="shared" si="2"/>
        <v>0</v>
      </c>
      <c r="N32" s="126">
        <f t="shared" si="3"/>
        <v>0</v>
      </c>
    </row>
    <row r="33" spans="1:14" ht="18" customHeight="1" x14ac:dyDescent="0.3">
      <c r="A33" s="108"/>
      <c r="B33" s="106"/>
      <c r="C33" s="106"/>
      <c r="D33" s="106"/>
      <c r="E33" s="106"/>
      <c r="F33" s="106"/>
      <c r="G33" s="107"/>
      <c r="H33" s="244"/>
      <c r="I33" s="269"/>
      <c r="J33" s="56" t="s">
        <v>23</v>
      </c>
      <c r="K33" s="89">
        <v>0</v>
      </c>
      <c r="L33" s="174">
        <v>0</v>
      </c>
      <c r="M33" s="136">
        <f t="shared" si="2"/>
        <v>0</v>
      </c>
      <c r="N33" s="126">
        <f t="shared" si="3"/>
        <v>0</v>
      </c>
    </row>
    <row r="34" spans="1:14" ht="18" customHeight="1" x14ac:dyDescent="0.3">
      <c r="A34" s="108"/>
      <c r="B34" s="106"/>
      <c r="C34" s="106"/>
      <c r="D34" s="106"/>
      <c r="E34" s="106"/>
      <c r="F34" s="106"/>
      <c r="G34" s="107" t="s">
        <v>67</v>
      </c>
      <c r="H34" s="244"/>
      <c r="I34" s="269"/>
      <c r="J34" s="56" t="s">
        <v>16</v>
      </c>
      <c r="K34" s="89">
        <v>0</v>
      </c>
      <c r="L34" s="174">
        <v>0</v>
      </c>
      <c r="M34" s="136">
        <f t="shared" si="2"/>
        <v>0</v>
      </c>
      <c r="N34" s="126">
        <f t="shared" si="3"/>
        <v>0</v>
      </c>
    </row>
    <row r="35" spans="1:14" ht="18" customHeight="1" x14ac:dyDescent="0.3">
      <c r="A35" s="108"/>
      <c r="B35" s="106"/>
      <c r="C35" s="106"/>
      <c r="D35" s="106"/>
      <c r="E35" s="106"/>
      <c r="F35" s="106"/>
      <c r="G35" s="107"/>
      <c r="H35" s="244"/>
      <c r="I35" s="269"/>
      <c r="J35" s="56" t="s">
        <v>29</v>
      </c>
      <c r="K35" s="89">
        <v>0</v>
      </c>
      <c r="L35" s="174">
        <v>0</v>
      </c>
      <c r="M35" s="136">
        <f t="shared" si="2"/>
        <v>0</v>
      </c>
      <c r="N35" s="126">
        <f t="shared" si="3"/>
        <v>0</v>
      </c>
    </row>
    <row r="36" spans="1:14" ht="18" customHeight="1" x14ac:dyDescent="0.3">
      <c r="A36" s="108"/>
      <c r="B36" s="106"/>
      <c r="C36" s="106"/>
      <c r="D36" s="106"/>
      <c r="E36" s="106"/>
      <c r="F36" s="106"/>
      <c r="G36" s="107"/>
      <c r="H36" s="244"/>
      <c r="I36" s="269"/>
      <c r="J36" s="56" t="s">
        <v>77</v>
      </c>
      <c r="K36" s="89">
        <v>2000000</v>
      </c>
      <c r="L36" s="174">
        <v>2000000</v>
      </c>
      <c r="M36" s="136">
        <f t="shared" si="2"/>
        <v>7.0000000000000001E-3</v>
      </c>
      <c r="N36" s="126">
        <f t="shared" si="3"/>
        <v>0</v>
      </c>
    </row>
    <row r="37" spans="1:14" ht="18" customHeight="1" x14ac:dyDescent="0.3">
      <c r="A37" s="108"/>
      <c r="B37" s="106"/>
      <c r="C37" s="106"/>
      <c r="D37" s="106"/>
      <c r="E37" s="106"/>
      <c r="F37" s="106"/>
      <c r="G37" s="107"/>
      <c r="H37" s="244"/>
      <c r="I37" s="270"/>
      <c r="J37" s="91" t="s">
        <v>54</v>
      </c>
      <c r="K37" s="92">
        <f>SUM(K29:K36)</f>
        <v>2000000</v>
      </c>
      <c r="L37" s="175">
        <f>SUM(L29:L36)</f>
        <v>2000000</v>
      </c>
      <c r="M37" s="137">
        <f t="shared" si="2"/>
        <v>7.0000000000000001E-3</v>
      </c>
      <c r="N37" s="127">
        <f t="shared" si="3"/>
        <v>0</v>
      </c>
    </row>
    <row r="38" spans="1:14" ht="18" customHeight="1" x14ac:dyDescent="0.3">
      <c r="A38" s="108"/>
      <c r="B38" s="106"/>
      <c r="C38" s="106"/>
      <c r="D38" s="106"/>
      <c r="E38" s="106"/>
      <c r="F38" s="106"/>
      <c r="G38" s="107"/>
      <c r="H38" s="244"/>
      <c r="I38" s="268" t="s">
        <v>57</v>
      </c>
      <c r="J38" s="56" t="s">
        <v>75</v>
      </c>
      <c r="K38" s="89">
        <v>0</v>
      </c>
      <c r="L38" s="174">
        <v>0</v>
      </c>
      <c r="M38" s="136">
        <f t="shared" si="2"/>
        <v>0</v>
      </c>
      <c r="N38" s="126">
        <f t="shared" si="3"/>
        <v>0</v>
      </c>
    </row>
    <row r="39" spans="1:14" ht="18" customHeight="1" x14ac:dyDescent="0.3">
      <c r="A39" s="108"/>
      <c r="B39" s="106"/>
      <c r="C39" s="109"/>
      <c r="D39" s="110"/>
      <c r="E39" s="110"/>
      <c r="F39" s="110"/>
      <c r="G39" s="111"/>
      <c r="H39" s="244"/>
      <c r="I39" s="269"/>
      <c r="J39" s="56" t="s">
        <v>7</v>
      </c>
      <c r="K39" s="89">
        <v>0</v>
      </c>
      <c r="L39" s="174">
        <v>0</v>
      </c>
      <c r="M39" s="136">
        <f t="shared" si="2"/>
        <v>0</v>
      </c>
      <c r="N39" s="126">
        <f t="shared" si="3"/>
        <v>0</v>
      </c>
    </row>
    <row r="40" spans="1:14" ht="18" customHeight="1" x14ac:dyDescent="0.3">
      <c r="A40" s="108"/>
      <c r="B40" s="106"/>
      <c r="C40" s="109"/>
      <c r="D40" s="110"/>
      <c r="E40" s="110"/>
      <c r="F40" s="110"/>
      <c r="G40" s="111"/>
      <c r="H40" s="244"/>
      <c r="I40" s="269"/>
      <c r="J40" s="56" t="s">
        <v>27</v>
      </c>
      <c r="K40" s="89">
        <v>0</v>
      </c>
      <c r="L40" s="174">
        <v>0</v>
      </c>
      <c r="M40" s="136">
        <f t="shared" si="2"/>
        <v>0</v>
      </c>
      <c r="N40" s="126">
        <f t="shared" si="3"/>
        <v>0</v>
      </c>
    </row>
    <row r="41" spans="1:14" ht="18" customHeight="1" x14ac:dyDescent="0.3">
      <c r="A41" s="108"/>
      <c r="B41" s="106"/>
      <c r="C41" s="109"/>
      <c r="D41" s="110"/>
      <c r="E41" s="110"/>
      <c r="F41" s="110"/>
      <c r="G41" s="111"/>
      <c r="H41" s="244"/>
      <c r="I41" s="269"/>
      <c r="J41" s="56" t="s">
        <v>80</v>
      </c>
      <c r="K41" s="89">
        <v>0</v>
      </c>
      <c r="L41" s="174">
        <v>0</v>
      </c>
      <c r="M41" s="136">
        <f t="shared" si="2"/>
        <v>0</v>
      </c>
      <c r="N41" s="126">
        <f t="shared" si="3"/>
        <v>0</v>
      </c>
    </row>
    <row r="42" spans="1:14" ht="18" customHeight="1" x14ac:dyDescent="0.3">
      <c r="A42" s="108"/>
      <c r="B42" s="106"/>
      <c r="C42" s="109"/>
      <c r="D42" s="110"/>
      <c r="E42" s="110"/>
      <c r="F42" s="110"/>
      <c r="G42" s="111"/>
      <c r="H42" s="244"/>
      <c r="I42" s="269"/>
      <c r="J42" s="56" t="s">
        <v>82</v>
      </c>
      <c r="K42" s="89">
        <v>0</v>
      </c>
      <c r="L42" s="174">
        <v>0</v>
      </c>
      <c r="M42" s="136">
        <f t="shared" si="2"/>
        <v>0</v>
      </c>
      <c r="N42" s="126">
        <f t="shared" si="3"/>
        <v>0</v>
      </c>
    </row>
    <row r="43" spans="1:14" ht="18" customHeight="1" x14ac:dyDescent="0.3">
      <c r="A43" s="108"/>
      <c r="B43" s="106"/>
      <c r="C43" s="109"/>
      <c r="D43" s="110"/>
      <c r="E43" s="110"/>
      <c r="F43" s="110"/>
      <c r="G43" s="111"/>
      <c r="H43" s="244"/>
      <c r="I43" s="269"/>
      <c r="J43" s="56" t="s">
        <v>37</v>
      </c>
      <c r="K43" s="89">
        <v>0</v>
      </c>
      <c r="L43" s="174">
        <v>0</v>
      </c>
      <c r="M43" s="136">
        <f t="shared" si="2"/>
        <v>0</v>
      </c>
      <c r="N43" s="126">
        <f t="shared" si="3"/>
        <v>0</v>
      </c>
    </row>
    <row r="44" spans="1:14" ht="18" customHeight="1" x14ac:dyDescent="0.3">
      <c r="A44" s="105"/>
      <c r="B44" s="109"/>
      <c r="C44" s="109"/>
      <c r="D44" s="110"/>
      <c r="E44" s="110"/>
      <c r="F44" s="110"/>
      <c r="G44" s="111"/>
      <c r="H44" s="244"/>
      <c r="I44" s="269"/>
      <c r="J44" s="58" t="s">
        <v>39</v>
      </c>
      <c r="K44" s="89">
        <v>0</v>
      </c>
      <c r="L44" s="174">
        <v>0</v>
      </c>
      <c r="M44" s="136">
        <f t="shared" si="2"/>
        <v>0</v>
      </c>
      <c r="N44" s="126">
        <f t="shared" si="3"/>
        <v>0</v>
      </c>
    </row>
    <row r="45" spans="1:14" ht="18" customHeight="1" x14ac:dyDescent="0.3">
      <c r="A45" s="105"/>
      <c r="B45" s="109"/>
      <c r="C45" s="109"/>
      <c r="D45" s="110"/>
      <c r="E45" s="110"/>
      <c r="F45" s="110"/>
      <c r="G45" s="111"/>
      <c r="H45" s="244"/>
      <c r="I45" s="269"/>
      <c r="J45" s="112" t="s">
        <v>73</v>
      </c>
      <c r="K45" s="89">
        <v>0</v>
      </c>
      <c r="L45" s="174">
        <v>0</v>
      </c>
      <c r="M45" s="136">
        <f t="shared" si="2"/>
        <v>0</v>
      </c>
      <c r="N45" s="126">
        <f t="shared" si="3"/>
        <v>0</v>
      </c>
    </row>
    <row r="46" spans="1:14" ht="18" customHeight="1" x14ac:dyDescent="0.3">
      <c r="A46" s="105"/>
      <c r="B46" s="109"/>
      <c r="C46" s="109"/>
      <c r="D46" s="110"/>
      <c r="E46" s="110"/>
      <c r="F46" s="110"/>
      <c r="G46" s="111"/>
      <c r="H46" s="244"/>
      <c r="I46" s="269"/>
      <c r="J46" s="112" t="s">
        <v>32</v>
      </c>
      <c r="K46" s="89">
        <v>0</v>
      </c>
      <c r="L46" s="174">
        <v>0</v>
      </c>
      <c r="M46" s="136">
        <f t="shared" si="2"/>
        <v>0</v>
      </c>
      <c r="N46" s="126">
        <f t="shared" si="3"/>
        <v>0</v>
      </c>
    </row>
    <row r="47" spans="1:14" ht="18" customHeight="1" x14ac:dyDescent="0.3">
      <c r="A47" s="113"/>
      <c r="B47" s="114"/>
      <c r="C47" s="114"/>
      <c r="D47" s="114"/>
      <c r="E47" s="114"/>
      <c r="F47" s="114"/>
      <c r="G47" s="114"/>
      <c r="H47" s="244"/>
      <c r="I47" s="270"/>
      <c r="J47" s="91" t="s">
        <v>54</v>
      </c>
      <c r="K47" s="92">
        <f>SUM(K38:K46)</f>
        <v>0</v>
      </c>
      <c r="L47" s="175">
        <f>SUM(L38:L46)</f>
        <v>0</v>
      </c>
      <c r="M47" s="137">
        <f t="shared" si="2"/>
        <v>0</v>
      </c>
      <c r="N47" s="127">
        <f t="shared" si="3"/>
        <v>0</v>
      </c>
    </row>
    <row r="48" spans="1:14" ht="18" customHeight="1" x14ac:dyDescent="0.3">
      <c r="A48" s="113"/>
      <c r="B48" s="114"/>
      <c r="C48" s="114"/>
      <c r="D48" s="114"/>
      <c r="E48" s="114"/>
      <c r="F48" s="114"/>
      <c r="G48" s="114"/>
      <c r="H48" s="244"/>
      <c r="I48" s="115" t="s">
        <v>68</v>
      </c>
      <c r="J48" s="116" t="s">
        <v>17</v>
      </c>
      <c r="K48" s="3">
        <v>10655000</v>
      </c>
      <c r="L48" s="3">
        <v>9903790</v>
      </c>
      <c r="M48" s="136">
        <f t="shared" si="2"/>
        <v>3.4700000000000002E-2</v>
      </c>
      <c r="N48" s="126">
        <f t="shared" si="3"/>
        <v>-751210</v>
      </c>
    </row>
    <row r="49" spans="1:14" ht="18" customHeight="1" x14ac:dyDescent="0.3">
      <c r="A49" s="113"/>
      <c r="B49" s="114"/>
      <c r="C49" s="114"/>
      <c r="D49" s="114"/>
      <c r="E49" s="114"/>
      <c r="F49" s="114"/>
      <c r="G49" s="114"/>
      <c r="H49" s="244"/>
      <c r="I49" s="117"/>
      <c r="J49" s="116" t="s">
        <v>18</v>
      </c>
      <c r="K49" s="3">
        <v>37287000</v>
      </c>
      <c r="L49" s="3">
        <v>42259255</v>
      </c>
      <c r="M49" s="136">
        <f t="shared" si="2"/>
        <v>0.1482</v>
      </c>
      <c r="N49" s="126">
        <f t="shared" si="3"/>
        <v>4972255</v>
      </c>
    </row>
    <row r="50" spans="1:14" ht="18" customHeight="1" x14ac:dyDescent="0.3">
      <c r="A50" s="113"/>
      <c r="B50" s="114"/>
      <c r="C50" s="114"/>
      <c r="D50" s="114"/>
      <c r="E50" s="114"/>
      <c r="F50" s="114"/>
      <c r="G50" s="114"/>
      <c r="H50" s="245"/>
      <c r="I50" s="118"/>
      <c r="J50" s="91" t="s">
        <v>54</v>
      </c>
      <c r="K50" s="92">
        <f>SUM(K48:K49)</f>
        <v>47942000</v>
      </c>
      <c r="L50" s="175">
        <f>SUM(L48:L49)</f>
        <v>52163045</v>
      </c>
      <c r="M50" s="137">
        <f t="shared" si="2"/>
        <v>0.183</v>
      </c>
      <c r="N50" s="127">
        <f t="shared" si="3"/>
        <v>4221045</v>
      </c>
    </row>
    <row r="51" spans="1:14" ht="18" customHeight="1" x14ac:dyDescent="0.3">
      <c r="A51" s="113"/>
      <c r="B51" s="114"/>
      <c r="C51" s="114"/>
      <c r="D51" s="114"/>
      <c r="E51" s="114"/>
      <c r="F51" s="114"/>
      <c r="G51" s="114"/>
      <c r="H51" s="228" t="s">
        <v>47</v>
      </c>
      <c r="I51" s="240" t="s">
        <v>47</v>
      </c>
      <c r="J51" s="56" t="s">
        <v>47</v>
      </c>
      <c r="K51" s="89">
        <v>0</v>
      </c>
      <c r="L51" s="198"/>
      <c r="M51" s="136">
        <f t="shared" si="2"/>
        <v>0</v>
      </c>
      <c r="N51" s="126">
        <f t="shared" si="3"/>
        <v>0</v>
      </c>
    </row>
    <row r="52" spans="1:14" ht="18" customHeight="1" x14ac:dyDescent="0.3">
      <c r="A52" s="113"/>
      <c r="B52" s="114"/>
      <c r="C52" s="114"/>
      <c r="D52" s="114"/>
      <c r="E52" s="114"/>
      <c r="F52" s="114"/>
      <c r="G52" s="114"/>
      <c r="H52" s="246"/>
      <c r="I52" s="242"/>
      <c r="J52" s="91" t="s">
        <v>54</v>
      </c>
      <c r="K52" s="92">
        <f>SUM(K51)</f>
        <v>0</v>
      </c>
      <c r="L52" s="175">
        <f>SUM(L51)</f>
        <v>0</v>
      </c>
      <c r="M52" s="137">
        <f t="shared" si="2"/>
        <v>0</v>
      </c>
      <c r="N52" s="127">
        <f t="shared" si="3"/>
        <v>0</v>
      </c>
    </row>
    <row r="53" spans="1:14" ht="18" customHeight="1" x14ac:dyDescent="0.3">
      <c r="A53" s="113"/>
      <c r="B53" s="114"/>
      <c r="C53" s="114"/>
      <c r="D53" s="114"/>
      <c r="E53" s="114"/>
      <c r="F53" s="114"/>
      <c r="G53" s="114"/>
      <c r="H53" s="228" t="s">
        <v>30</v>
      </c>
      <c r="I53" s="230" t="s">
        <v>30</v>
      </c>
      <c r="J53" s="58" t="s">
        <v>72</v>
      </c>
      <c r="K53" s="89">
        <v>0</v>
      </c>
      <c r="L53" s="174">
        <v>0</v>
      </c>
      <c r="M53" s="136">
        <f t="shared" si="2"/>
        <v>0</v>
      </c>
      <c r="N53" s="126">
        <f t="shared" si="3"/>
        <v>0</v>
      </c>
    </row>
    <row r="54" spans="1:14" ht="18" customHeight="1" x14ac:dyDescent="0.3">
      <c r="A54" s="113"/>
      <c r="B54" s="114"/>
      <c r="C54" s="114"/>
      <c r="D54" s="114"/>
      <c r="E54" s="114"/>
      <c r="F54" s="114"/>
      <c r="G54" s="114"/>
      <c r="H54" s="229"/>
      <c r="I54" s="231"/>
      <c r="J54" s="59" t="s">
        <v>54</v>
      </c>
      <c r="K54" s="119">
        <f>SUM(K53:K53)</f>
        <v>0</v>
      </c>
      <c r="L54" s="177">
        <f>SUM(L53:L53)</f>
        <v>0</v>
      </c>
      <c r="M54" s="139">
        <f t="shared" si="2"/>
        <v>0</v>
      </c>
      <c r="N54" s="129">
        <f t="shared" si="3"/>
        <v>0</v>
      </c>
    </row>
    <row r="55" spans="1:14" x14ac:dyDescent="0.3">
      <c r="A55" s="113"/>
      <c r="B55" s="114"/>
      <c r="C55" s="114"/>
      <c r="D55" s="114"/>
      <c r="E55" s="114"/>
      <c r="F55" s="114"/>
      <c r="G55" s="114"/>
      <c r="N55" s="75"/>
    </row>
    <row r="56" spans="1:14" x14ac:dyDescent="0.3">
      <c r="A56" s="113"/>
      <c r="B56" s="114"/>
      <c r="C56" s="114"/>
      <c r="D56" s="114"/>
      <c r="E56" s="114"/>
      <c r="F56" s="114"/>
      <c r="G56" s="114"/>
      <c r="N56" s="75"/>
    </row>
    <row r="57" spans="1:14" ht="18" customHeight="1" x14ac:dyDescent="0.3">
      <c r="A57" s="114"/>
      <c r="B57" s="114"/>
      <c r="C57" s="114"/>
      <c r="D57" s="114"/>
      <c r="E57" s="114"/>
      <c r="F57" s="114"/>
      <c r="G57" s="114"/>
      <c r="N57" s="75"/>
    </row>
    <row r="58" spans="1:14" ht="18" customHeight="1" x14ac:dyDescent="0.3"/>
    <row r="59" spans="1:14" ht="18" customHeight="1" x14ac:dyDescent="0.3"/>
    <row r="60" spans="1:14" ht="18" customHeight="1" x14ac:dyDescent="0.3"/>
    <row r="62" spans="1:14" ht="17.25" customHeight="1" x14ac:dyDescent="0.3"/>
  </sheetData>
  <sheetProtection formatCells="0" formatColumns="0" formatRows="0" insertColumns="0" insertRows="0" insertHyperlinks="0" deleteColumns="0" deleteRows="0" selectLockedCells="1" sort="0" autoFilter="0" pivotTables="0"/>
  <mergeCells count="39">
    <mergeCell ref="A19:A22"/>
    <mergeCell ref="A7:C7"/>
    <mergeCell ref="H7:J7"/>
    <mergeCell ref="I38:I47"/>
    <mergeCell ref="B23:B26"/>
    <mergeCell ref="A16:A18"/>
    <mergeCell ref="A23:A26"/>
    <mergeCell ref="A8:A12"/>
    <mergeCell ref="B8:B12"/>
    <mergeCell ref="B19:B22"/>
    <mergeCell ref="I14:I17"/>
    <mergeCell ref="I18:I24"/>
    <mergeCell ref="H8:H24"/>
    <mergeCell ref="A13:A15"/>
    <mergeCell ref="I29:I37"/>
    <mergeCell ref="H25:H28"/>
    <mergeCell ref="A1:N1"/>
    <mergeCell ref="A2:N2"/>
    <mergeCell ref="A4:G4"/>
    <mergeCell ref="H4:N4"/>
    <mergeCell ref="A5:A6"/>
    <mergeCell ref="F3:G3"/>
    <mergeCell ref="L3:M3"/>
    <mergeCell ref="L5:M5"/>
    <mergeCell ref="J5:J6"/>
    <mergeCell ref="H53:H54"/>
    <mergeCell ref="I53:I54"/>
    <mergeCell ref="B5:B6"/>
    <mergeCell ref="C5:C6"/>
    <mergeCell ref="H5:H6"/>
    <mergeCell ref="I5:I6"/>
    <mergeCell ref="E5:F5"/>
    <mergeCell ref="B13:B15"/>
    <mergeCell ref="H29:H50"/>
    <mergeCell ref="I8:I13"/>
    <mergeCell ref="H51:H52"/>
    <mergeCell ref="I51:I52"/>
    <mergeCell ref="I25:I28"/>
    <mergeCell ref="B16:B18"/>
  </mergeCells>
  <phoneticPr fontId="32" type="noConversion"/>
  <printOptions horizontalCentered="1" verticalCentered="1"/>
  <pageMargins left="0.2361111044883728" right="0.2361111044883728" top="0.74791663885116577" bottom="0.74791663885116577" header="0.31486111879348755" footer="0.31486111879348755"/>
  <pageSetup paperSize="9" scale="5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H24"/>
  <sheetViews>
    <sheetView zoomScaleNormal="100" workbookViewId="0">
      <selection activeCell="D20" sqref="D20"/>
    </sheetView>
  </sheetViews>
  <sheetFormatPr defaultRowHeight="16.5" x14ac:dyDescent="0.3"/>
  <cols>
    <col min="1" max="1" width="7.75" bestFit="1" customWidth="1"/>
    <col min="2" max="2" width="12.125" bestFit="1" customWidth="1"/>
    <col min="3" max="3" width="20.75" bestFit="1" customWidth="1"/>
    <col min="4" max="5" width="15.875" bestFit="1" customWidth="1"/>
    <col min="6" max="6" width="15.875" customWidth="1"/>
    <col min="7" max="7" width="12.375" customWidth="1"/>
    <col min="8" max="8" width="92.25" customWidth="1"/>
    <col min="10" max="10" width="10.5" bestFit="1" customWidth="1"/>
    <col min="11" max="11" width="13" bestFit="1" customWidth="1"/>
  </cols>
  <sheetData>
    <row r="1" spans="1:8" ht="38.25" x14ac:dyDescent="0.3">
      <c r="A1" s="294" t="s">
        <v>104</v>
      </c>
      <c r="B1" s="294"/>
      <c r="C1" s="294"/>
      <c r="D1" s="294"/>
      <c r="E1" s="294"/>
      <c r="F1" s="294"/>
      <c r="G1" s="294"/>
      <c r="H1" s="294"/>
    </row>
    <row r="2" spans="1:8" ht="18.75" customHeight="1" x14ac:dyDescent="0.3">
      <c r="A2" s="6"/>
      <c r="B2" s="6"/>
      <c r="C2" s="1"/>
      <c r="D2" s="5"/>
      <c r="E2" s="4"/>
      <c r="F2" s="299"/>
      <c r="G2" s="299"/>
      <c r="H2" s="30" t="s">
        <v>97</v>
      </c>
    </row>
    <row r="3" spans="1:8" ht="17.25" x14ac:dyDescent="0.3">
      <c r="A3" s="295" t="s">
        <v>59</v>
      </c>
      <c r="B3" s="297" t="s">
        <v>53</v>
      </c>
      <c r="C3" s="297" t="s">
        <v>66</v>
      </c>
      <c r="D3" s="13" t="s">
        <v>52</v>
      </c>
      <c r="E3" s="302" t="s">
        <v>81</v>
      </c>
      <c r="F3" s="303"/>
      <c r="G3" s="72" t="s">
        <v>25</v>
      </c>
      <c r="H3" s="300" t="s">
        <v>10</v>
      </c>
    </row>
    <row r="4" spans="1:8" ht="17.25" x14ac:dyDescent="0.3">
      <c r="A4" s="296"/>
      <c r="B4" s="298"/>
      <c r="C4" s="298"/>
      <c r="D4" s="73" t="s">
        <v>61</v>
      </c>
      <c r="E4" s="73" t="s">
        <v>62</v>
      </c>
      <c r="F4" s="73" t="s">
        <v>74</v>
      </c>
      <c r="G4" s="12" t="s">
        <v>79</v>
      </c>
      <c r="H4" s="301"/>
    </row>
    <row r="5" spans="1:8" ht="17.25" x14ac:dyDescent="0.3">
      <c r="A5" s="286" t="s">
        <v>85</v>
      </c>
      <c r="B5" s="287"/>
      <c r="C5" s="287"/>
      <c r="D5" s="11">
        <f>D10+D24+D13+D16+D20</f>
        <v>291439270</v>
      </c>
      <c r="E5" s="11">
        <f>E10+E24+E13+E16+E20</f>
        <v>297591148</v>
      </c>
      <c r="F5" s="140">
        <f>ROUND(E5/$E$5,4)</f>
        <v>1</v>
      </c>
      <c r="G5" s="24">
        <f>G10+G24+G13+G16+G20</f>
        <v>6151878</v>
      </c>
      <c r="H5" s="26"/>
    </row>
    <row r="6" spans="1:8" ht="16.5" customHeight="1" x14ac:dyDescent="0.3">
      <c r="A6" s="288" t="s">
        <v>9</v>
      </c>
      <c r="B6" s="293" t="s">
        <v>9</v>
      </c>
      <c r="C6" s="199" t="s">
        <v>11</v>
      </c>
      <c r="D6" s="200">
        <v>224167000</v>
      </c>
      <c r="E6" s="200">
        <v>224167000</v>
      </c>
      <c r="F6" s="201">
        <f t="shared" ref="F6:F24" si="0">ROUND(E6/$E$5,4)</f>
        <v>0.75329999999999997</v>
      </c>
      <c r="G6" s="202">
        <f>E6-D6</f>
        <v>0</v>
      </c>
      <c r="H6" s="203" t="s">
        <v>117</v>
      </c>
    </row>
    <row r="7" spans="1:8" ht="18.75" customHeight="1" x14ac:dyDescent="0.3">
      <c r="A7" s="288"/>
      <c r="B7" s="293"/>
      <c r="C7" s="200" t="s">
        <v>12</v>
      </c>
      <c r="D7" s="200">
        <v>25272270</v>
      </c>
      <c r="E7" s="200">
        <v>25272270</v>
      </c>
      <c r="F7" s="204">
        <f>ROUND(E7/$E$5,4)</f>
        <v>8.4900000000000003E-2</v>
      </c>
      <c r="G7" s="205">
        <f>E7-D7</f>
        <v>0</v>
      </c>
      <c r="H7" s="206" t="s">
        <v>128</v>
      </c>
    </row>
    <row r="8" spans="1:8" ht="17.25" x14ac:dyDescent="0.3">
      <c r="A8" s="288"/>
      <c r="B8" s="293"/>
      <c r="C8" s="199" t="s">
        <v>19</v>
      </c>
      <c r="D8" s="200">
        <v>0</v>
      </c>
      <c r="E8" s="200">
        <v>0</v>
      </c>
      <c r="F8" s="204">
        <f>ROUND(E8/$E$5,4)</f>
        <v>0</v>
      </c>
      <c r="G8" s="205">
        <f>E8-D8</f>
        <v>0</v>
      </c>
      <c r="H8" s="207"/>
    </row>
    <row r="9" spans="1:8" ht="17.25" x14ac:dyDescent="0.3">
      <c r="A9" s="288"/>
      <c r="B9" s="293"/>
      <c r="C9" s="199" t="s">
        <v>20</v>
      </c>
      <c r="D9" s="200">
        <v>0</v>
      </c>
      <c r="E9" s="200">
        <v>0</v>
      </c>
      <c r="F9" s="204">
        <f>ROUND(E9/$E$5,4)</f>
        <v>0</v>
      </c>
      <c r="G9" s="205"/>
      <c r="H9" s="208"/>
    </row>
    <row r="10" spans="1:8" ht="17.25" x14ac:dyDescent="0.3">
      <c r="A10" s="288"/>
      <c r="B10" s="293"/>
      <c r="C10" s="209" t="s">
        <v>54</v>
      </c>
      <c r="D10" s="210">
        <f>SUM(D6:D9)</f>
        <v>249439270</v>
      </c>
      <c r="E10" s="210">
        <f>SUM(E6:E9)</f>
        <v>249439270</v>
      </c>
      <c r="F10" s="211">
        <f t="shared" si="0"/>
        <v>0.83819999999999995</v>
      </c>
      <c r="G10" s="212">
        <f>E10-D10</f>
        <v>0</v>
      </c>
      <c r="H10" s="213"/>
    </row>
    <row r="11" spans="1:8" ht="17.25" x14ac:dyDescent="0.3">
      <c r="A11" s="288" t="s">
        <v>56</v>
      </c>
      <c r="B11" s="289" t="s">
        <v>56</v>
      </c>
      <c r="C11" s="19" t="s">
        <v>45</v>
      </c>
      <c r="D11" s="43">
        <v>4000000</v>
      </c>
      <c r="E11" s="195">
        <v>900000</v>
      </c>
      <c r="F11" s="141">
        <f t="shared" si="0"/>
        <v>3.0000000000000001E-3</v>
      </c>
      <c r="G11" s="7">
        <f t="shared" ref="G11:G24" si="1">E11-D11</f>
        <v>-3100000</v>
      </c>
      <c r="H11" s="28"/>
    </row>
    <row r="12" spans="1:8" ht="17.25" x14ac:dyDescent="0.3">
      <c r="A12" s="288"/>
      <c r="B12" s="289"/>
      <c r="C12" s="19" t="s">
        <v>46</v>
      </c>
      <c r="D12" s="165">
        <v>35132667</v>
      </c>
      <c r="E12" s="195">
        <v>44350000</v>
      </c>
      <c r="F12" s="141">
        <f t="shared" si="0"/>
        <v>0.14899999999999999</v>
      </c>
      <c r="G12" s="7">
        <f t="shared" si="1"/>
        <v>9217333</v>
      </c>
      <c r="H12" s="28"/>
    </row>
    <row r="13" spans="1:8" ht="17.25" x14ac:dyDescent="0.3">
      <c r="A13" s="288"/>
      <c r="B13" s="289"/>
      <c r="C13" s="31" t="s">
        <v>54</v>
      </c>
      <c r="D13" s="18">
        <f>SUM(D11:D12)</f>
        <v>39132667</v>
      </c>
      <c r="E13" s="18">
        <f>SUM(E11:E12)</f>
        <v>45250000</v>
      </c>
      <c r="F13" s="142">
        <f t="shared" si="0"/>
        <v>0.15210000000000001</v>
      </c>
      <c r="G13" s="21">
        <f>E13-D13</f>
        <v>6117333</v>
      </c>
      <c r="H13" s="29"/>
    </row>
    <row r="14" spans="1:8" ht="17.25" x14ac:dyDescent="0.3">
      <c r="A14" s="290" t="s">
        <v>14</v>
      </c>
      <c r="B14" s="292" t="s">
        <v>6</v>
      </c>
      <c r="C14" s="19" t="s">
        <v>6</v>
      </c>
      <c r="D14" s="43">
        <v>0</v>
      </c>
      <c r="E14" s="43">
        <v>0</v>
      </c>
      <c r="F14" s="141">
        <f t="shared" si="0"/>
        <v>0</v>
      </c>
      <c r="G14" s="7">
        <f t="shared" si="1"/>
        <v>0</v>
      </c>
      <c r="H14" s="27"/>
    </row>
    <row r="15" spans="1:8" ht="17.25" customHeight="1" x14ac:dyDescent="0.3">
      <c r="A15" s="290"/>
      <c r="B15" s="292"/>
      <c r="C15" s="19" t="s">
        <v>91</v>
      </c>
      <c r="D15" s="43">
        <v>0</v>
      </c>
      <c r="E15" s="43">
        <v>0</v>
      </c>
      <c r="F15" s="141">
        <f t="shared" si="0"/>
        <v>0</v>
      </c>
      <c r="G15" s="7">
        <f t="shared" si="1"/>
        <v>0</v>
      </c>
      <c r="H15" s="27"/>
    </row>
    <row r="16" spans="1:8" ht="17.25" x14ac:dyDescent="0.3">
      <c r="A16" s="291"/>
      <c r="B16" s="292"/>
      <c r="C16" s="31" t="s">
        <v>54</v>
      </c>
      <c r="D16" s="18">
        <f>SUM(D14:D15)</f>
        <v>0</v>
      </c>
      <c r="E16" s="18">
        <f>SUM(E14:E15)</f>
        <v>0</v>
      </c>
      <c r="F16" s="142">
        <f t="shared" si="0"/>
        <v>0</v>
      </c>
      <c r="G16" s="21">
        <f>E16-D16</f>
        <v>0</v>
      </c>
      <c r="H16" s="29"/>
    </row>
    <row r="17" spans="1:8" ht="15.75" customHeight="1" x14ac:dyDescent="0.3">
      <c r="A17" s="288" t="s">
        <v>51</v>
      </c>
      <c r="B17" s="289" t="s">
        <v>51</v>
      </c>
      <c r="C17" s="9" t="s">
        <v>26</v>
      </c>
      <c r="D17" s="10">
        <v>0</v>
      </c>
      <c r="E17" s="10">
        <v>0</v>
      </c>
      <c r="F17" s="143">
        <f t="shared" si="0"/>
        <v>0</v>
      </c>
      <c r="G17" s="7">
        <f t="shared" si="1"/>
        <v>0</v>
      </c>
      <c r="H17" s="41"/>
    </row>
    <row r="18" spans="1:8" ht="15.75" customHeight="1" x14ac:dyDescent="0.3">
      <c r="A18" s="288"/>
      <c r="B18" s="289"/>
      <c r="C18" s="9" t="s">
        <v>92</v>
      </c>
      <c r="D18" s="163">
        <v>2867333</v>
      </c>
      <c r="E18" s="163">
        <v>2867333</v>
      </c>
      <c r="F18" s="143">
        <f t="shared" si="0"/>
        <v>9.5999999999999992E-3</v>
      </c>
      <c r="G18" s="7">
        <f t="shared" si="1"/>
        <v>0</v>
      </c>
      <c r="H18" s="41"/>
    </row>
    <row r="19" spans="1:8" ht="15.75" customHeight="1" x14ac:dyDescent="0.3">
      <c r="A19" s="288"/>
      <c r="B19" s="289"/>
      <c r="C19" s="9" t="s">
        <v>33</v>
      </c>
      <c r="D19" s="10">
        <v>0</v>
      </c>
      <c r="E19" s="10">
        <v>0</v>
      </c>
      <c r="F19" s="143">
        <f t="shared" si="0"/>
        <v>0</v>
      </c>
      <c r="G19" s="7">
        <f t="shared" si="1"/>
        <v>0</v>
      </c>
      <c r="H19" s="41"/>
    </row>
    <row r="20" spans="1:8" ht="17.25" x14ac:dyDescent="0.3">
      <c r="A20" s="288"/>
      <c r="B20" s="289"/>
      <c r="C20" s="31" t="s">
        <v>54</v>
      </c>
      <c r="D20" s="18">
        <f>SUM(D17:D19)</f>
        <v>2867333</v>
      </c>
      <c r="E20" s="18">
        <f>SUM(E17:E19)</f>
        <v>2867333</v>
      </c>
      <c r="F20" s="142">
        <f t="shared" si="0"/>
        <v>9.5999999999999992E-3</v>
      </c>
      <c r="G20" s="21">
        <f t="shared" si="1"/>
        <v>0</v>
      </c>
      <c r="H20" s="29"/>
    </row>
    <row r="21" spans="1:8" ht="17.25" x14ac:dyDescent="0.3">
      <c r="A21" s="283" t="s">
        <v>55</v>
      </c>
      <c r="B21" s="280" t="s">
        <v>55</v>
      </c>
      <c r="C21" s="2" t="s">
        <v>36</v>
      </c>
      <c r="D21" s="43">
        <v>0</v>
      </c>
      <c r="E21" s="43">
        <v>0</v>
      </c>
      <c r="F21" s="141">
        <f t="shared" si="0"/>
        <v>0</v>
      </c>
      <c r="G21" s="7">
        <f t="shared" si="1"/>
        <v>0</v>
      </c>
      <c r="H21" s="27"/>
    </row>
    <row r="22" spans="1:8" ht="17.25" x14ac:dyDescent="0.3">
      <c r="A22" s="284"/>
      <c r="B22" s="281"/>
      <c r="C22" s="47" t="s">
        <v>94</v>
      </c>
      <c r="D22" s="45">
        <v>0</v>
      </c>
      <c r="E22" s="196">
        <v>34012</v>
      </c>
      <c r="F22" s="144">
        <f t="shared" si="0"/>
        <v>1E-4</v>
      </c>
      <c r="G22" s="74">
        <f>E22-D22</f>
        <v>34012</v>
      </c>
      <c r="H22" s="48"/>
    </row>
    <row r="23" spans="1:8" ht="17.25" x14ac:dyDescent="0.3">
      <c r="A23" s="284"/>
      <c r="B23" s="281"/>
      <c r="C23" s="47" t="s">
        <v>42</v>
      </c>
      <c r="D23" s="45">
        <v>0</v>
      </c>
      <c r="E23" s="196">
        <v>533</v>
      </c>
      <c r="F23" s="144">
        <f t="shared" si="0"/>
        <v>0</v>
      </c>
      <c r="G23" s="74">
        <f t="shared" si="1"/>
        <v>533</v>
      </c>
      <c r="H23" s="48"/>
    </row>
    <row r="24" spans="1:8" ht="17.25" x14ac:dyDescent="0.3">
      <c r="A24" s="285"/>
      <c r="B24" s="282"/>
      <c r="C24" s="17" t="s">
        <v>54</v>
      </c>
      <c r="D24" s="22">
        <f>SUM(D21:D23)</f>
        <v>0</v>
      </c>
      <c r="E24" s="22">
        <f>SUM(E21:E23)</f>
        <v>34545</v>
      </c>
      <c r="F24" s="145">
        <f t="shared" si="0"/>
        <v>1E-4</v>
      </c>
      <c r="G24" s="23">
        <f t="shared" si="1"/>
        <v>34545</v>
      </c>
      <c r="H24" s="32"/>
    </row>
  </sheetData>
  <mergeCells count="18">
    <mergeCell ref="A1:H1"/>
    <mergeCell ref="A3:A4"/>
    <mergeCell ref="B3:B4"/>
    <mergeCell ref="F2:G2"/>
    <mergeCell ref="H3:H4"/>
    <mergeCell ref="C3:C4"/>
    <mergeCell ref="E3:F3"/>
    <mergeCell ref="B21:B24"/>
    <mergeCell ref="A21:A24"/>
    <mergeCell ref="A5:C5"/>
    <mergeCell ref="A17:A20"/>
    <mergeCell ref="B11:B13"/>
    <mergeCell ref="B17:B20"/>
    <mergeCell ref="A14:A16"/>
    <mergeCell ref="B14:B16"/>
    <mergeCell ref="A11:A13"/>
    <mergeCell ref="B6:B10"/>
    <mergeCell ref="A6:A10"/>
  </mergeCells>
  <phoneticPr fontId="32" type="noConversion"/>
  <printOptions horizontalCentered="1"/>
  <pageMargins left="0.59041666984558105" right="0.39361110329627991" top="0.47236111760139465" bottom="0.39361110329627991" header="0.47236111760139465" footer="0.15736110508441925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A1:M82"/>
  <sheetViews>
    <sheetView topLeftCell="D31" zoomScale="85" zoomScaleNormal="85" zoomScaleSheetLayoutView="75" workbookViewId="0">
      <selection activeCell="J6" sqref="J6"/>
    </sheetView>
  </sheetViews>
  <sheetFormatPr defaultRowHeight="16.5" x14ac:dyDescent="0.3"/>
  <cols>
    <col min="1" max="2" width="15.875" bestFit="1" customWidth="1"/>
    <col min="3" max="3" width="23.25" bestFit="1" customWidth="1"/>
    <col min="4" max="6" width="15.125" style="39" customWidth="1"/>
    <col min="7" max="7" width="13.875" style="40" bestFit="1" customWidth="1"/>
    <col min="8" max="9" width="15.125" bestFit="1" customWidth="1"/>
    <col min="10" max="11" width="12.625" bestFit="1" customWidth="1"/>
    <col min="12" max="12" width="140.75" style="36" customWidth="1"/>
  </cols>
  <sheetData>
    <row r="1" spans="1:13" ht="36" customHeight="1" x14ac:dyDescent="0.3">
      <c r="A1" s="294" t="s">
        <v>105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3" ht="17.25" x14ac:dyDescent="0.3">
      <c r="A2" s="16"/>
      <c r="B2" s="16"/>
      <c r="C2" s="16"/>
      <c r="D2" s="16"/>
      <c r="E2" s="16"/>
      <c r="F2" s="307"/>
      <c r="G2" s="307"/>
      <c r="H2" s="307"/>
      <c r="I2" s="16"/>
      <c r="J2" s="16"/>
      <c r="K2" s="16"/>
      <c r="L2" s="34" t="s">
        <v>89</v>
      </c>
    </row>
    <row r="3" spans="1:13" ht="17.25" x14ac:dyDescent="0.3">
      <c r="A3" s="308" t="s">
        <v>59</v>
      </c>
      <c r="B3" s="310" t="s">
        <v>53</v>
      </c>
      <c r="C3" s="310" t="s">
        <v>66</v>
      </c>
      <c r="D3" s="13" t="s">
        <v>52</v>
      </c>
      <c r="E3" s="302" t="s">
        <v>81</v>
      </c>
      <c r="F3" s="303"/>
      <c r="G3" s="62" t="s">
        <v>25</v>
      </c>
      <c r="H3" s="310" t="s">
        <v>10</v>
      </c>
      <c r="I3" s="310"/>
      <c r="J3" s="310"/>
      <c r="K3" s="310"/>
      <c r="L3" s="300"/>
    </row>
    <row r="4" spans="1:13" ht="17.25" x14ac:dyDescent="0.3">
      <c r="A4" s="309"/>
      <c r="B4" s="311"/>
      <c r="C4" s="311"/>
      <c r="D4" s="61" t="s">
        <v>61</v>
      </c>
      <c r="E4" s="61" t="s">
        <v>62</v>
      </c>
      <c r="F4" s="67" t="s">
        <v>74</v>
      </c>
      <c r="G4" s="12" t="s">
        <v>79</v>
      </c>
      <c r="H4" s="12" t="s">
        <v>50</v>
      </c>
      <c r="I4" s="12" t="s">
        <v>48</v>
      </c>
      <c r="J4" s="12" t="s">
        <v>56</v>
      </c>
      <c r="K4" s="12" t="s">
        <v>49</v>
      </c>
      <c r="L4" s="46" t="s">
        <v>15</v>
      </c>
    </row>
    <row r="5" spans="1:13" ht="17.25" x14ac:dyDescent="0.3">
      <c r="A5" s="316" t="s">
        <v>85</v>
      </c>
      <c r="B5" s="317"/>
      <c r="C5" s="317"/>
      <c r="D5" s="38">
        <f t="shared" ref="D5:K5" si="0">D11+D15+D22+D26+D35+D44+D47+D49+D51</f>
        <v>291439270</v>
      </c>
      <c r="E5" s="38">
        <f t="shared" si="0"/>
        <v>285095982</v>
      </c>
      <c r="F5" s="140">
        <f>ROUND(E5/$E$5,4)</f>
        <v>1</v>
      </c>
      <c r="G5" s="24">
        <f t="shared" si="0"/>
        <v>-6343288</v>
      </c>
      <c r="H5" s="24">
        <f t="shared" si="0"/>
        <v>285095982</v>
      </c>
      <c r="I5" s="24">
        <f t="shared" si="0"/>
        <v>246027238</v>
      </c>
      <c r="J5" s="24">
        <f t="shared" si="0"/>
        <v>39068744</v>
      </c>
      <c r="K5" s="24">
        <f t="shared" si="0"/>
        <v>0</v>
      </c>
      <c r="L5" s="35"/>
    </row>
    <row r="6" spans="1:13" ht="103.5" x14ac:dyDescent="0.3">
      <c r="A6" s="278" t="s">
        <v>65</v>
      </c>
      <c r="B6" s="247" t="s">
        <v>60</v>
      </c>
      <c r="C6" s="53" t="s">
        <v>78</v>
      </c>
      <c r="D6" s="45">
        <v>150419180</v>
      </c>
      <c r="E6" s="45">
        <v>151285900</v>
      </c>
      <c r="F6" s="144">
        <f t="shared" ref="F6:F51" si="1">ROUND(E6/$E$5,4)</f>
        <v>0.53059999999999996</v>
      </c>
      <c r="G6" s="44">
        <f>E6-D6</f>
        <v>866720</v>
      </c>
      <c r="H6" s="8">
        <f>SUM(I6:K6)</f>
        <v>151285900</v>
      </c>
      <c r="I6" s="8">
        <v>150477660</v>
      </c>
      <c r="J6" s="319">
        <v>808240</v>
      </c>
      <c r="K6" s="8">
        <v>0</v>
      </c>
      <c r="L6" s="214" t="s">
        <v>126</v>
      </c>
      <c r="M6" t="s">
        <v>100</v>
      </c>
    </row>
    <row r="7" spans="1:13" ht="17.25" x14ac:dyDescent="0.3">
      <c r="A7" s="278"/>
      <c r="B7" s="247"/>
      <c r="C7" s="53" t="s">
        <v>0</v>
      </c>
      <c r="D7" s="45">
        <v>6000000</v>
      </c>
      <c r="E7" s="45">
        <v>5672750</v>
      </c>
      <c r="F7" s="144">
        <f t="shared" si="1"/>
        <v>1.9900000000000001E-2</v>
      </c>
      <c r="G7" s="44">
        <f>E7-D7</f>
        <v>-327250</v>
      </c>
      <c r="H7" s="8">
        <f t="shared" ref="H7:H51" si="2">SUM(I7:K7)</f>
        <v>5672750</v>
      </c>
      <c r="I7" s="8"/>
      <c r="J7" s="164">
        <v>5672750</v>
      </c>
      <c r="K7" s="8">
        <v>0</v>
      </c>
      <c r="L7" s="215" t="s">
        <v>139</v>
      </c>
    </row>
    <row r="8" spans="1:13" ht="38.450000000000003" customHeight="1" x14ac:dyDescent="0.3">
      <c r="A8" s="278"/>
      <c r="B8" s="247"/>
      <c r="C8" s="53" t="s">
        <v>93</v>
      </c>
      <c r="D8" s="181">
        <v>19861390</v>
      </c>
      <c r="E8" s="181">
        <v>18062758</v>
      </c>
      <c r="F8" s="182">
        <f t="shared" si="1"/>
        <v>6.3399999999999998E-2</v>
      </c>
      <c r="G8" s="183">
        <f>E8-D8</f>
        <v>-1798632</v>
      </c>
      <c r="H8" s="184">
        <f t="shared" si="2"/>
        <v>18062758</v>
      </c>
      <c r="I8" s="187">
        <v>11998358</v>
      </c>
      <c r="J8" s="185">
        <v>6064400</v>
      </c>
      <c r="K8" s="8">
        <v>0</v>
      </c>
      <c r="L8" s="216" t="s">
        <v>127</v>
      </c>
    </row>
    <row r="9" spans="1:13" ht="241.5" x14ac:dyDescent="0.3">
      <c r="A9" s="278"/>
      <c r="B9" s="247"/>
      <c r="C9" s="53" t="s">
        <v>95</v>
      </c>
      <c r="D9" s="45">
        <v>16093300</v>
      </c>
      <c r="E9" s="45">
        <v>12659240</v>
      </c>
      <c r="F9" s="144">
        <f t="shared" si="1"/>
        <v>4.4400000000000002E-2</v>
      </c>
      <c r="G9" s="44">
        <f>E9-D9</f>
        <v>-3434060</v>
      </c>
      <c r="H9" s="8">
        <f t="shared" si="2"/>
        <v>12659240</v>
      </c>
      <c r="I9" s="8">
        <v>12257030</v>
      </c>
      <c r="J9" s="164">
        <v>402210</v>
      </c>
      <c r="K9" s="8">
        <v>0</v>
      </c>
      <c r="L9" s="227" t="s">
        <v>129</v>
      </c>
    </row>
    <row r="10" spans="1:13" ht="17.25" x14ac:dyDescent="0.3">
      <c r="A10" s="278"/>
      <c r="B10" s="247"/>
      <c r="C10" s="53" t="s">
        <v>41</v>
      </c>
      <c r="D10" s="45">
        <v>1000000</v>
      </c>
      <c r="E10" s="45">
        <v>443200</v>
      </c>
      <c r="F10" s="144">
        <f t="shared" si="1"/>
        <v>1.6000000000000001E-3</v>
      </c>
      <c r="G10" s="44">
        <f>E10-D10</f>
        <v>-556800</v>
      </c>
      <c r="H10" s="8">
        <f t="shared" si="2"/>
        <v>443200</v>
      </c>
      <c r="I10" s="8">
        <v>0</v>
      </c>
      <c r="J10" s="164">
        <v>443200</v>
      </c>
      <c r="K10" s="8">
        <v>0</v>
      </c>
      <c r="L10" s="215" t="s">
        <v>83</v>
      </c>
    </row>
    <row r="11" spans="1:13" ht="17.25" x14ac:dyDescent="0.3">
      <c r="A11" s="278"/>
      <c r="B11" s="247"/>
      <c r="C11" s="54" t="s">
        <v>54</v>
      </c>
      <c r="D11" s="18">
        <f>SUM(D6:D10)</f>
        <v>193373870</v>
      </c>
      <c r="E11" s="18">
        <f>SUM(E6:E10)</f>
        <v>188123848</v>
      </c>
      <c r="F11" s="142">
        <f t="shared" si="1"/>
        <v>0.65990000000000004</v>
      </c>
      <c r="G11" s="21">
        <f t="shared" ref="G11:G51" si="3">E11-D11</f>
        <v>-5250022</v>
      </c>
      <c r="H11" s="21">
        <f t="shared" si="2"/>
        <v>188123848</v>
      </c>
      <c r="I11" s="21">
        <f>SUM(I6:I10)</f>
        <v>174733048</v>
      </c>
      <c r="J11" s="178">
        <f>SUM(J6:J10)</f>
        <v>13390800</v>
      </c>
      <c r="K11" s="21">
        <f>SUM(K6:K10)</f>
        <v>0</v>
      </c>
      <c r="L11" s="217"/>
    </row>
    <row r="12" spans="1:13" ht="17.25" x14ac:dyDescent="0.3">
      <c r="A12" s="278"/>
      <c r="B12" s="313" t="s">
        <v>38</v>
      </c>
      <c r="C12" s="55" t="s">
        <v>3</v>
      </c>
      <c r="D12" s="3">
        <v>400000</v>
      </c>
      <c r="E12" s="3">
        <v>180000</v>
      </c>
      <c r="F12" s="141">
        <f t="shared" si="1"/>
        <v>5.9999999999999995E-4</v>
      </c>
      <c r="G12" s="8">
        <f t="shared" si="3"/>
        <v>-220000</v>
      </c>
      <c r="H12" s="8">
        <f t="shared" si="2"/>
        <v>180000</v>
      </c>
      <c r="I12" s="8">
        <v>180000</v>
      </c>
      <c r="J12" s="164">
        <v>0</v>
      </c>
      <c r="K12" s="8">
        <v>0</v>
      </c>
      <c r="L12" s="215" t="s">
        <v>118</v>
      </c>
    </row>
    <row r="13" spans="1:13" ht="17.25" x14ac:dyDescent="0.3">
      <c r="A13" s="278"/>
      <c r="B13" s="313"/>
      <c r="C13" s="55" t="s">
        <v>21</v>
      </c>
      <c r="D13" s="3">
        <v>0</v>
      </c>
      <c r="E13" s="3">
        <v>0</v>
      </c>
      <c r="F13" s="141">
        <f t="shared" si="1"/>
        <v>0</v>
      </c>
      <c r="G13" s="8">
        <f t="shared" si="3"/>
        <v>0</v>
      </c>
      <c r="H13" s="8">
        <f t="shared" si="2"/>
        <v>0</v>
      </c>
      <c r="I13" s="8">
        <v>0</v>
      </c>
      <c r="J13" s="164">
        <v>0</v>
      </c>
      <c r="K13" s="8">
        <v>0</v>
      </c>
      <c r="L13" s="215"/>
    </row>
    <row r="14" spans="1:13" ht="17.25" x14ac:dyDescent="0.3">
      <c r="A14" s="278"/>
      <c r="B14" s="247"/>
      <c r="C14" s="55" t="s">
        <v>71</v>
      </c>
      <c r="D14" s="3">
        <v>800000</v>
      </c>
      <c r="E14" s="3">
        <v>104600</v>
      </c>
      <c r="F14" s="141">
        <f t="shared" si="1"/>
        <v>4.0000000000000002E-4</v>
      </c>
      <c r="G14" s="8">
        <f t="shared" si="3"/>
        <v>-695400</v>
      </c>
      <c r="H14" s="8">
        <f t="shared" si="2"/>
        <v>104600</v>
      </c>
      <c r="I14" s="8"/>
      <c r="J14" s="164">
        <v>104600</v>
      </c>
      <c r="K14" s="8">
        <v>0</v>
      </c>
      <c r="L14" s="215" t="s">
        <v>43</v>
      </c>
    </row>
    <row r="15" spans="1:13" ht="17.25" x14ac:dyDescent="0.3">
      <c r="A15" s="278"/>
      <c r="B15" s="247"/>
      <c r="C15" s="54" t="s">
        <v>54</v>
      </c>
      <c r="D15" s="18">
        <f>SUM(D12:D14)</f>
        <v>1200000</v>
      </c>
      <c r="E15" s="168">
        <f>SUM(E12:E14)</f>
        <v>284600</v>
      </c>
      <c r="F15" s="142">
        <f t="shared" si="1"/>
        <v>1E-3</v>
      </c>
      <c r="G15" s="21">
        <f t="shared" si="3"/>
        <v>-915400</v>
      </c>
      <c r="H15" s="21">
        <f t="shared" si="2"/>
        <v>284600</v>
      </c>
      <c r="I15" s="21">
        <f>SUM(I12:I14)</f>
        <v>180000</v>
      </c>
      <c r="J15" s="178">
        <f>SUM(J12:J14)</f>
        <v>104600</v>
      </c>
      <c r="K15" s="21">
        <f>SUM(K12:K14)</f>
        <v>0</v>
      </c>
      <c r="L15" s="218"/>
    </row>
    <row r="16" spans="1:13" ht="17.25" x14ac:dyDescent="0.3">
      <c r="A16" s="278"/>
      <c r="B16" s="247" t="s">
        <v>63</v>
      </c>
      <c r="C16" s="55" t="s">
        <v>1</v>
      </c>
      <c r="D16" s="3">
        <v>14122400</v>
      </c>
      <c r="E16" s="191">
        <v>11368240</v>
      </c>
      <c r="F16" s="141">
        <f t="shared" si="1"/>
        <v>3.9899999999999998E-2</v>
      </c>
      <c r="G16" s="8">
        <f t="shared" si="3"/>
        <v>-2754160</v>
      </c>
      <c r="H16" s="189">
        <v>11368240</v>
      </c>
      <c r="I16" s="189">
        <v>7617500</v>
      </c>
      <c r="J16" s="190">
        <v>3750740</v>
      </c>
      <c r="K16" s="8">
        <v>0</v>
      </c>
      <c r="L16" s="215" t="s">
        <v>119</v>
      </c>
    </row>
    <row r="17" spans="1:12" ht="17.25" x14ac:dyDescent="0.3">
      <c r="A17" s="278"/>
      <c r="B17" s="247"/>
      <c r="C17" s="55" t="s">
        <v>88</v>
      </c>
      <c r="D17" s="45">
        <v>7000000</v>
      </c>
      <c r="E17" s="192">
        <v>10025980</v>
      </c>
      <c r="F17" s="144">
        <f t="shared" si="1"/>
        <v>3.5200000000000002E-2</v>
      </c>
      <c r="G17" s="44">
        <f t="shared" si="3"/>
        <v>3025980</v>
      </c>
      <c r="H17" s="8">
        <f t="shared" si="2"/>
        <v>10025980</v>
      </c>
      <c r="I17" s="8">
        <v>5799070</v>
      </c>
      <c r="J17" s="164">
        <v>4226910</v>
      </c>
      <c r="K17" s="8">
        <v>0</v>
      </c>
      <c r="L17" s="215" t="s">
        <v>120</v>
      </c>
    </row>
    <row r="18" spans="1:12" ht="17.25" x14ac:dyDescent="0.3">
      <c r="A18" s="278"/>
      <c r="B18" s="247"/>
      <c r="C18" s="56" t="s">
        <v>2</v>
      </c>
      <c r="D18" s="165">
        <v>7451000</v>
      </c>
      <c r="E18" s="193">
        <v>4638410</v>
      </c>
      <c r="F18" s="166">
        <f t="shared" si="1"/>
        <v>1.6299999999999999E-2</v>
      </c>
      <c r="G18" s="8">
        <f t="shared" si="3"/>
        <v>-2812590</v>
      </c>
      <c r="H18" s="8">
        <f t="shared" si="2"/>
        <v>4638410</v>
      </c>
      <c r="I18" s="8">
        <v>4621630</v>
      </c>
      <c r="J18" s="164">
        <v>16780</v>
      </c>
      <c r="K18" s="8">
        <v>0</v>
      </c>
      <c r="L18" s="215" t="s">
        <v>130</v>
      </c>
    </row>
    <row r="19" spans="1:12" ht="17.25" x14ac:dyDescent="0.3">
      <c r="A19" s="278"/>
      <c r="B19" s="247"/>
      <c r="C19" s="56" t="s">
        <v>22</v>
      </c>
      <c r="D19" s="165">
        <v>6500000</v>
      </c>
      <c r="E19" s="193">
        <v>4638940</v>
      </c>
      <c r="F19" s="166">
        <f t="shared" si="1"/>
        <v>1.6299999999999999E-2</v>
      </c>
      <c r="G19" s="8">
        <f t="shared" si="3"/>
        <v>-1861060</v>
      </c>
      <c r="H19" s="8">
        <f t="shared" si="2"/>
        <v>4638940</v>
      </c>
      <c r="I19" s="8">
        <v>749030</v>
      </c>
      <c r="J19" s="164">
        <v>3889910</v>
      </c>
      <c r="K19" s="8">
        <v>0</v>
      </c>
      <c r="L19" s="219" t="s">
        <v>99</v>
      </c>
    </row>
    <row r="20" spans="1:12" ht="17.25" x14ac:dyDescent="0.3">
      <c r="A20" s="278"/>
      <c r="B20" s="247"/>
      <c r="C20" s="56" t="s">
        <v>76</v>
      </c>
      <c r="D20" s="167">
        <v>5850000</v>
      </c>
      <c r="E20" s="194">
        <v>5034780</v>
      </c>
      <c r="F20" s="166">
        <f t="shared" si="1"/>
        <v>1.77E-2</v>
      </c>
      <c r="G20" s="50">
        <f t="shared" si="3"/>
        <v>-815220</v>
      </c>
      <c r="H20" s="8">
        <f t="shared" si="2"/>
        <v>5034780</v>
      </c>
      <c r="I20" s="8">
        <v>2398800</v>
      </c>
      <c r="J20" s="164">
        <v>2635980</v>
      </c>
      <c r="K20" s="8">
        <v>0</v>
      </c>
      <c r="L20" s="215" t="s">
        <v>131</v>
      </c>
    </row>
    <row r="21" spans="1:12" ht="34.5" x14ac:dyDescent="0.3">
      <c r="A21" s="278"/>
      <c r="B21" s="247"/>
      <c r="C21" s="56" t="s">
        <v>4</v>
      </c>
      <c r="D21" s="167">
        <v>5000000</v>
      </c>
      <c r="E21" s="190">
        <v>5845739</v>
      </c>
      <c r="F21" s="166">
        <f t="shared" si="1"/>
        <v>2.0500000000000001E-2</v>
      </c>
      <c r="G21" s="50">
        <f t="shared" si="3"/>
        <v>845739</v>
      </c>
      <c r="H21" s="189">
        <f t="shared" si="2"/>
        <v>5845739</v>
      </c>
      <c r="I21" s="189">
        <v>3764970</v>
      </c>
      <c r="J21" s="190">
        <v>2080769</v>
      </c>
      <c r="K21" s="189">
        <v>0</v>
      </c>
      <c r="L21" s="219" t="s">
        <v>121</v>
      </c>
    </row>
    <row r="22" spans="1:12" ht="17.25" x14ac:dyDescent="0.3">
      <c r="A22" s="278"/>
      <c r="B22" s="247"/>
      <c r="C22" s="57" t="s">
        <v>54</v>
      </c>
      <c r="D22" s="168">
        <f>SUM(D16:D21)</f>
        <v>45923400</v>
      </c>
      <c r="E22" s="168">
        <f>SUM(E16:E21)</f>
        <v>41552089</v>
      </c>
      <c r="F22" s="169">
        <f t="shared" si="1"/>
        <v>0.1457</v>
      </c>
      <c r="G22" s="21">
        <f t="shared" si="3"/>
        <v>-4371311</v>
      </c>
      <c r="H22" s="21">
        <f t="shared" si="2"/>
        <v>41552089</v>
      </c>
      <c r="I22" s="21">
        <f>SUM(I16:I21)</f>
        <v>24951000</v>
      </c>
      <c r="J22" s="178">
        <f>SUM(J16:J21)</f>
        <v>16601089</v>
      </c>
      <c r="K22" s="21">
        <f>SUM(K16:K21)</f>
        <v>0</v>
      </c>
      <c r="L22" s="218"/>
    </row>
    <row r="23" spans="1:12" ht="17.25" x14ac:dyDescent="0.3">
      <c r="A23" s="228" t="s">
        <v>24</v>
      </c>
      <c r="B23" s="247" t="s">
        <v>58</v>
      </c>
      <c r="C23" s="56" t="s">
        <v>58</v>
      </c>
      <c r="D23" s="170"/>
      <c r="E23" s="170"/>
      <c r="F23" s="171"/>
      <c r="G23" s="20"/>
      <c r="H23" s="8"/>
      <c r="I23" s="20"/>
      <c r="J23" s="179">
        <v>0</v>
      </c>
      <c r="K23" s="20">
        <v>0</v>
      </c>
      <c r="L23" s="219"/>
    </row>
    <row r="24" spans="1:12" ht="17.25" x14ac:dyDescent="0.3">
      <c r="A24" s="263"/>
      <c r="B24" s="247"/>
      <c r="C24" s="56" t="s">
        <v>13</v>
      </c>
      <c r="D24" s="172">
        <v>1000000</v>
      </c>
      <c r="E24" s="172">
        <v>972400</v>
      </c>
      <c r="F24" s="171">
        <f t="shared" si="1"/>
        <v>3.3999999999999998E-3</v>
      </c>
      <c r="G24" s="52">
        <f t="shared" si="3"/>
        <v>-27600</v>
      </c>
      <c r="H24" s="8">
        <f t="shared" si="2"/>
        <v>972400</v>
      </c>
      <c r="I24" s="20">
        <v>972400</v>
      </c>
      <c r="J24" s="179">
        <v>0</v>
      </c>
      <c r="K24" s="20">
        <v>0</v>
      </c>
      <c r="L24" s="220" t="s">
        <v>124</v>
      </c>
    </row>
    <row r="25" spans="1:12" ht="17.25" x14ac:dyDescent="0.3">
      <c r="A25" s="263"/>
      <c r="B25" s="247"/>
      <c r="C25" s="56" t="s">
        <v>31</v>
      </c>
      <c r="D25" s="51">
        <v>0</v>
      </c>
      <c r="E25" s="172">
        <v>0</v>
      </c>
      <c r="F25" s="146">
        <f t="shared" si="1"/>
        <v>0</v>
      </c>
      <c r="G25" s="52">
        <f t="shared" si="3"/>
        <v>0</v>
      </c>
      <c r="H25" s="8">
        <f t="shared" si="2"/>
        <v>0</v>
      </c>
      <c r="I25" s="20">
        <v>0</v>
      </c>
      <c r="J25" s="179">
        <v>0</v>
      </c>
      <c r="K25" s="20">
        <v>0</v>
      </c>
      <c r="L25" s="215"/>
    </row>
    <row r="26" spans="1:12" ht="17.25" x14ac:dyDescent="0.3">
      <c r="A26" s="246"/>
      <c r="B26" s="247"/>
      <c r="C26" s="57" t="s">
        <v>54</v>
      </c>
      <c r="D26" s="18">
        <f>SUM(D23:D25)</f>
        <v>1000000</v>
      </c>
      <c r="E26" s="168">
        <f>SUM(E23:E25)</f>
        <v>972400</v>
      </c>
      <c r="F26" s="142">
        <f t="shared" si="1"/>
        <v>3.3999999999999998E-3</v>
      </c>
      <c r="G26" s="21">
        <f t="shared" si="3"/>
        <v>-27600</v>
      </c>
      <c r="H26" s="21">
        <f t="shared" si="2"/>
        <v>972400</v>
      </c>
      <c r="I26" s="21">
        <f>SUM(I23:I25)</f>
        <v>972400</v>
      </c>
      <c r="J26" s="178">
        <f>SUM(J23:J25)</f>
        <v>0</v>
      </c>
      <c r="K26" s="21">
        <f>SUM(K23:K25)</f>
        <v>0</v>
      </c>
      <c r="L26" s="218"/>
    </row>
    <row r="27" spans="1:12" ht="17.25" x14ac:dyDescent="0.3">
      <c r="A27" s="278" t="s">
        <v>68</v>
      </c>
      <c r="B27" s="306" t="s">
        <v>63</v>
      </c>
      <c r="C27" s="55" t="s">
        <v>64</v>
      </c>
      <c r="D27" s="45">
        <v>0</v>
      </c>
      <c r="E27" s="180"/>
      <c r="F27" s="144">
        <f t="shared" si="1"/>
        <v>0</v>
      </c>
      <c r="G27" s="44">
        <f t="shared" si="3"/>
        <v>0</v>
      </c>
      <c r="H27" s="8">
        <f t="shared" si="2"/>
        <v>0</v>
      </c>
      <c r="I27" s="8">
        <v>0</v>
      </c>
      <c r="J27" s="164"/>
      <c r="K27" s="8">
        <v>0</v>
      </c>
      <c r="L27" s="219"/>
    </row>
    <row r="28" spans="1:12" ht="17.25" x14ac:dyDescent="0.3">
      <c r="A28" s="278"/>
      <c r="B28" s="306"/>
      <c r="C28" s="56" t="s">
        <v>5</v>
      </c>
      <c r="D28" s="3">
        <v>0</v>
      </c>
      <c r="E28" s="173">
        <v>0</v>
      </c>
      <c r="F28" s="141">
        <f t="shared" si="1"/>
        <v>0</v>
      </c>
      <c r="G28" s="8">
        <f t="shared" si="3"/>
        <v>0</v>
      </c>
      <c r="H28" s="8">
        <f t="shared" si="2"/>
        <v>0</v>
      </c>
      <c r="I28" s="8"/>
      <c r="J28" s="164">
        <v>0</v>
      </c>
      <c r="K28" s="8">
        <v>0</v>
      </c>
      <c r="L28" s="215"/>
    </row>
    <row r="29" spans="1:12" ht="17.25" x14ac:dyDescent="0.3">
      <c r="A29" s="278"/>
      <c r="B29" s="306"/>
      <c r="C29" s="56" t="s">
        <v>69</v>
      </c>
      <c r="D29" s="3">
        <v>0</v>
      </c>
      <c r="E29" s="173">
        <v>0</v>
      </c>
      <c r="F29" s="141">
        <f t="shared" si="1"/>
        <v>0</v>
      </c>
      <c r="G29" s="8">
        <f t="shared" si="3"/>
        <v>0</v>
      </c>
      <c r="H29" s="8">
        <f t="shared" si="2"/>
        <v>0</v>
      </c>
      <c r="I29" s="8">
        <v>0</v>
      </c>
      <c r="J29" s="164">
        <v>0</v>
      </c>
      <c r="K29" s="8">
        <v>0</v>
      </c>
      <c r="L29" s="215"/>
    </row>
    <row r="30" spans="1:12" ht="17.25" x14ac:dyDescent="0.3">
      <c r="A30" s="278"/>
      <c r="B30" s="306"/>
      <c r="C30" s="56" t="s">
        <v>70</v>
      </c>
      <c r="D30" s="3">
        <v>0</v>
      </c>
      <c r="E30" s="173"/>
      <c r="F30" s="141">
        <f t="shared" si="1"/>
        <v>0</v>
      </c>
      <c r="G30" s="8">
        <f t="shared" si="3"/>
        <v>0</v>
      </c>
      <c r="H30" s="8">
        <f t="shared" si="2"/>
        <v>0</v>
      </c>
      <c r="I30" s="8">
        <v>0</v>
      </c>
      <c r="J30" s="164"/>
      <c r="K30" s="8">
        <v>0</v>
      </c>
      <c r="L30" s="219"/>
    </row>
    <row r="31" spans="1:12" ht="17.25" x14ac:dyDescent="0.3">
      <c r="A31" s="278"/>
      <c r="B31" s="306"/>
      <c r="C31" s="56" t="s">
        <v>23</v>
      </c>
      <c r="D31" s="3">
        <v>0</v>
      </c>
      <c r="E31" s="173">
        <v>0</v>
      </c>
      <c r="F31" s="141">
        <f t="shared" si="1"/>
        <v>0</v>
      </c>
      <c r="G31" s="8">
        <f t="shared" si="3"/>
        <v>0</v>
      </c>
      <c r="H31" s="8">
        <f t="shared" si="2"/>
        <v>0</v>
      </c>
      <c r="I31" s="8">
        <v>0</v>
      </c>
      <c r="J31" s="164">
        <v>0</v>
      </c>
      <c r="K31" s="8"/>
      <c r="L31" s="215"/>
    </row>
    <row r="32" spans="1:12" ht="17.25" x14ac:dyDescent="0.3">
      <c r="A32" s="278"/>
      <c r="B32" s="306"/>
      <c r="C32" s="56" t="s">
        <v>16</v>
      </c>
      <c r="D32" s="3">
        <v>0</v>
      </c>
      <c r="E32" s="173">
        <v>0</v>
      </c>
      <c r="F32" s="141">
        <f t="shared" si="1"/>
        <v>0</v>
      </c>
      <c r="G32" s="8">
        <f t="shared" si="3"/>
        <v>0</v>
      </c>
      <c r="H32" s="8">
        <f t="shared" si="2"/>
        <v>0</v>
      </c>
      <c r="I32" s="8">
        <v>0</v>
      </c>
      <c r="J32" s="164">
        <v>0</v>
      </c>
      <c r="K32" s="8"/>
      <c r="L32" s="215"/>
    </row>
    <row r="33" spans="1:12" ht="17.25" x14ac:dyDescent="0.3">
      <c r="A33" s="278"/>
      <c r="B33" s="306"/>
      <c r="C33" s="56" t="s">
        <v>29</v>
      </c>
      <c r="D33" s="3">
        <v>0</v>
      </c>
      <c r="E33" s="173">
        <v>0</v>
      </c>
      <c r="F33" s="141">
        <f t="shared" si="1"/>
        <v>0</v>
      </c>
      <c r="G33" s="8">
        <f t="shared" si="3"/>
        <v>0</v>
      </c>
      <c r="H33" s="8">
        <f t="shared" si="2"/>
        <v>0</v>
      </c>
      <c r="I33" s="8">
        <v>0</v>
      </c>
      <c r="J33" s="164">
        <v>0</v>
      </c>
      <c r="K33" s="8">
        <v>0</v>
      </c>
      <c r="L33" s="215"/>
    </row>
    <row r="34" spans="1:12" ht="17.25" x14ac:dyDescent="0.3">
      <c r="A34" s="278"/>
      <c r="B34" s="306"/>
      <c r="C34" s="56" t="s">
        <v>77</v>
      </c>
      <c r="D34" s="3">
        <v>2000000</v>
      </c>
      <c r="E34" s="173">
        <v>2000000</v>
      </c>
      <c r="F34" s="141">
        <f t="shared" si="1"/>
        <v>7.0000000000000001E-3</v>
      </c>
      <c r="G34" s="8">
        <f t="shared" si="3"/>
        <v>0</v>
      </c>
      <c r="H34" s="8">
        <f t="shared" si="2"/>
        <v>2000000</v>
      </c>
      <c r="I34" s="8">
        <v>2000000</v>
      </c>
      <c r="J34" s="164">
        <v>0</v>
      </c>
      <c r="K34" s="8"/>
      <c r="L34" s="215" t="s">
        <v>123</v>
      </c>
    </row>
    <row r="35" spans="1:12" ht="17.25" x14ac:dyDescent="0.3">
      <c r="A35" s="278"/>
      <c r="B35" s="306"/>
      <c r="C35" s="57" t="s">
        <v>54</v>
      </c>
      <c r="D35" s="18">
        <f>SUM(D27:D34)</f>
        <v>2000000</v>
      </c>
      <c r="E35" s="168">
        <f>SUM(E27:E34)</f>
        <v>2000000</v>
      </c>
      <c r="F35" s="142">
        <f t="shared" si="1"/>
        <v>7.0000000000000001E-3</v>
      </c>
      <c r="G35" s="21">
        <f t="shared" si="3"/>
        <v>0</v>
      </c>
      <c r="H35" s="21">
        <f>SUM(I35:K35)</f>
        <v>2000000</v>
      </c>
      <c r="I35" s="21">
        <f>SUM(I27:I34)</f>
        <v>2000000</v>
      </c>
      <c r="J35" s="178">
        <f>SUM(J27:J34)</f>
        <v>0</v>
      </c>
      <c r="K35" s="21">
        <f>SUM(K27:K33)</f>
        <v>0</v>
      </c>
      <c r="L35" s="218"/>
    </row>
    <row r="36" spans="1:12" ht="17.25" x14ac:dyDescent="0.3">
      <c r="A36" s="278"/>
      <c r="B36" s="306" t="s">
        <v>57</v>
      </c>
      <c r="C36" s="56" t="s">
        <v>75</v>
      </c>
      <c r="D36" s="3">
        <v>0</v>
      </c>
      <c r="E36" s="173">
        <v>0</v>
      </c>
      <c r="F36" s="141">
        <f t="shared" si="1"/>
        <v>0</v>
      </c>
      <c r="G36" s="8">
        <f t="shared" si="3"/>
        <v>0</v>
      </c>
      <c r="H36" s="8">
        <f t="shared" si="2"/>
        <v>0</v>
      </c>
      <c r="I36" s="8">
        <v>0</v>
      </c>
      <c r="J36" s="164">
        <v>0</v>
      </c>
      <c r="K36" s="8">
        <v>0</v>
      </c>
      <c r="L36" s="215"/>
    </row>
    <row r="37" spans="1:12" ht="17.25" x14ac:dyDescent="0.3">
      <c r="A37" s="278"/>
      <c r="B37" s="306"/>
      <c r="C37" s="56" t="s">
        <v>7</v>
      </c>
      <c r="D37" s="3">
        <v>0</v>
      </c>
      <c r="E37" s="173">
        <v>0</v>
      </c>
      <c r="F37" s="141">
        <f t="shared" si="1"/>
        <v>0</v>
      </c>
      <c r="G37" s="8">
        <f t="shared" si="3"/>
        <v>0</v>
      </c>
      <c r="H37" s="8">
        <f t="shared" si="2"/>
        <v>0</v>
      </c>
      <c r="I37" s="8">
        <v>0</v>
      </c>
      <c r="J37" s="164">
        <v>0</v>
      </c>
      <c r="K37" s="8">
        <v>0</v>
      </c>
      <c r="L37" s="215"/>
    </row>
    <row r="38" spans="1:12" ht="17.25" x14ac:dyDescent="0.3">
      <c r="A38" s="278"/>
      <c r="B38" s="306"/>
      <c r="C38" s="56" t="s">
        <v>27</v>
      </c>
      <c r="D38" s="3">
        <v>0</v>
      </c>
      <c r="E38" s="173">
        <v>0</v>
      </c>
      <c r="F38" s="141">
        <f t="shared" si="1"/>
        <v>0</v>
      </c>
      <c r="G38" s="8">
        <f t="shared" si="3"/>
        <v>0</v>
      </c>
      <c r="H38" s="8">
        <f t="shared" si="2"/>
        <v>0</v>
      </c>
      <c r="I38" s="8">
        <v>0</v>
      </c>
      <c r="J38" s="164">
        <v>0</v>
      </c>
      <c r="K38" s="8">
        <v>0</v>
      </c>
      <c r="L38" s="215"/>
    </row>
    <row r="39" spans="1:12" ht="17.25" x14ac:dyDescent="0.3">
      <c r="A39" s="278"/>
      <c r="B39" s="306"/>
      <c r="C39" s="56" t="s">
        <v>80</v>
      </c>
      <c r="D39" s="3">
        <v>0</v>
      </c>
      <c r="E39" s="173">
        <v>0</v>
      </c>
      <c r="F39" s="141">
        <f t="shared" si="1"/>
        <v>0</v>
      </c>
      <c r="G39" s="8">
        <f t="shared" si="3"/>
        <v>0</v>
      </c>
      <c r="H39" s="8">
        <f t="shared" si="2"/>
        <v>0</v>
      </c>
      <c r="I39" s="8">
        <v>0</v>
      </c>
      <c r="J39" s="164">
        <v>0</v>
      </c>
      <c r="K39" s="8">
        <v>0</v>
      </c>
      <c r="L39" s="215"/>
    </row>
    <row r="40" spans="1:12" ht="17.25" x14ac:dyDescent="0.3">
      <c r="A40" s="278"/>
      <c r="B40" s="306"/>
      <c r="C40" s="56" t="s">
        <v>82</v>
      </c>
      <c r="D40" s="3">
        <v>0</v>
      </c>
      <c r="E40" s="173">
        <v>0</v>
      </c>
      <c r="F40" s="141">
        <f t="shared" si="1"/>
        <v>0</v>
      </c>
      <c r="G40" s="8">
        <f t="shared" si="3"/>
        <v>0</v>
      </c>
      <c r="H40" s="8">
        <f t="shared" si="2"/>
        <v>0</v>
      </c>
      <c r="I40" s="8">
        <v>0</v>
      </c>
      <c r="J40" s="164">
        <v>0</v>
      </c>
      <c r="K40" s="8">
        <v>0</v>
      </c>
      <c r="L40" s="215"/>
    </row>
    <row r="41" spans="1:12" ht="17.25" x14ac:dyDescent="0.3">
      <c r="A41" s="278"/>
      <c r="B41" s="306"/>
      <c r="C41" s="56" t="s">
        <v>37</v>
      </c>
      <c r="D41" s="3">
        <v>0</v>
      </c>
      <c r="E41" s="173">
        <v>0</v>
      </c>
      <c r="F41" s="141">
        <f t="shared" si="1"/>
        <v>0</v>
      </c>
      <c r="G41" s="8">
        <f t="shared" si="3"/>
        <v>0</v>
      </c>
      <c r="H41" s="8">
        <f t="shared" si="2"/>
        <v>0</v>
      </c>
      <c r="I41" s="8">
        <v>0</v>
      </c>
      <c r="J41" s="164">
        <v>0</v>
      </c>
      <c r="K41" s="8">
        <v>0</v>
      </c>
      <c r="L41" s="215"/>
    </row>
    <row r="42" spans="1:12" ht="17.25" x14ac:dyDescent="0.3">
      <c r="A42" s="278"/>
      <c r="B42" s="306"/>
      <c r="C42" s="56" t="s">
        <v>73</v>
      </c>
      <c r="D42" s="3">
        <v>0</v>
      </c>
      <c r="E42" s="173">
        <v>0</v>
      </c>
      <c r="F42" s="141">
        <f t="shared" si="1"/>
        <v>0</v>
      </c>
      <c r="G42" s="8">
        <f t="shared" si="3"/>
        <v>0</v>
      </c>
      <c r="H42" s="8">
        <f t="shared" si="2"/>
        <v>0</v>
      </c>
      <c r="I42" s="8">
        <v>0</v>
      </c>
      <c r="J42" s="164">
        <v>0</v>
      </c>
      <c r="K42" s="8">
        <v>0</v>
      </c>
      <c r="L42" s="215"/>
    </row>
    <row r="43" spans="1:12" ht="17.25" x14ac:dyDescent="0.3">
      <c r="A43" s="278"/>
      <c r="B43" s="306"/>
      <c r="C43" s="56" t="s">
        <v>32</v>
      </c>
      <c r="D43" s="3">
        <v>0</v>
      </c>
      <c r="E43" s="173">
        <v>0</v>
      </c>
      <c r="F43" s="141">
        <f t="shared" si="1"/>
        <v>0</v>
      </c>
      <c r="G43" s="8">
        <f t="shared" si="3"/>
        <v>0</v>
      </c>
      <c r="H43" s="8">
        <f t="shared" si="2"/>
        <v>0</v>
      </c>
      <c r="I43" s="8">
        <v>0</v>
      </c>
      <c r="J43" s="164">
        <v>0</v>
      </c>
      <c r="K43" s="8">
        <v>0</v>
      </c>
      <c r="L43" s="215"/>
    </row>
    <row r="44" spans="1:12" ht="17.25" x14ac:dyDescent="0.3">
      <c r="A44" s="278"/>
      <c r="B44" s="306"/>
      <c r="C44" s="57" t="s">
        <v>54</v>
      </c>
      <c r="D44" s="18">
        <f>SUM(D36:D43)</f>
        <v>0</v>
      </c>
      <c r="E44" s="18">
        <f>SUM(E36:E43)</f>
        <v>0</v>
      </c>
      <c r="F44" s="142">
        <f t="shared" si="1"/>
        <v>0</v>
      </c>
      <c r="G44" s="21">
        <f t="shared" si="3"/>
        <v>0</v>
      </c>
      <c r="H44" s="21">
        <f>SUM(I44:K44)</f>
        <v>0</v>
      </c>
      <c r="I44" s="21">
        <f>SUM(I36:I43)</f>
        <v>0</v>
      </c>
      <c r="J44" s="178">
        <f>SUM(J36:J43)</f>
        <v>0</v>
      </c>
      <c r="K44" s="21">
        <f>SUM(K36:K43)</f>
        <v>0</v>
      </c>
      <c r="L44" s="218"/>
    </row>
    <row r="45" spans="1:12" ht="17.25" x14ac:dyDescent="0.3">
      <c r="A45" s="278"/>
      <c r="B45" s="315" t="s">
        <v>68</v>
      </c>
      <c r="C45" s="56" t="s">
        <v>17</v>
      </c>
      <c r="D45" s="3">
        <v>10655000</v>
      </c>
      <c r="E45" s="3">
        <v>9903790</v>
      </c>
      <c r="F45" s="141">
        <f t="shared" si="1"/>
        <v>3.4700000000000002E-2</v>
      </c>
      <c r="G45" s="8">
        <f t="shared" si="3"/>
        <v>-751210</v>
      </c>
      <c r="H45" s="8">
        <f>SUM(I45:K45)</f>
        <v>9903790</v>
      </c>
      <c r="I45" s="8">
        <v>9903790</v>
      </c>
      <c r="J45" s="164" t="s">
        <v>110</v>
      </c>
      <c r="K45" s="8">
        <v>0</v>
      </c>
      <c r="L45" s="215" t="s">
        <v>125</v>
      </c>
    </row>
    <row r="46" spans="1:12" ht="17.25" x14ac:dyDescent="0.3">
      <c r="A46" s="278"/>
      <c r="B46" s="315"/>
      <c r="C46" s="56" t="s">
        <v>18</v>
      </c>
      <c r="D46" s="3">
        <v>37287000</v>
      </c>
      <c r="E46" s="3">
        <v>42259255</v>
      </c>
      <c r="F46" s="141">
        <f t="shared" si="1"/>
        <v>0.1482</v>
      </c>
      <c r="G46" s="8">
        <f t="shared" si="3"/>
        <v>4972255</v>
      </c>
      <c r="H46" s="8">
        <f t="shared" si="2"/>
        <v>42259255</v>
      </c>
      <c r="I46" s="186">
        <v>33287000</v>
      </c>
      <c r="J46" s="8">
        <v>8972255</v>
      </c>
      <c r="K46" s="8">
        <v>0</v>
      </c>
      <c r="L46" s="219" t="s">
        <v>138</v>
      </c>
    </row>
    <row r="47" spans="1:12" ht="17.25" x14ac:dyDescent="0.3">
      <c r="A47" s="278"/>
      <c r="B47" s="315"/>
      <c r="C47" s="57" t="s">
        <v>54</v>
      </c>
      <c r="D47" s="18">
        <f>SUM(D45:D46)</f>
        <v>47942000</v>
      </c>
      <c r="E47" s="18">
        <f>SUM(E45:E46)</f>
        <v>52163045</v>
      </c>
      <c r="F47" s="142">
        <f t="shared" si="1"/>
        <v>0.183</v>
      </c>
      <c r="G47" s="21">
        <f t="shared" si="3"/>
        <v>4221045</v>
      </c>
      <c r="H47" s="21">
        <f t="shared" si="2"/>
        <v>52163045</v>
      </c>
      <c r="I47" s="21">
        <f>SUM(I45:I46)</f>
        <v>43190790</v>
      </c>
      <c r="J47" s="21">
        <f>SUM(J45:J46)</f>
        <v>8972255</v>
      </c>
      <c r="K47" s="21">
        <f>SUM(K45:K46)</f>
        <v>0</v>
      </c>
      <c r="L47" s="218"/>
    </row>
    <row r="48" spans="1:12" ht="17.25" x14ac:dyDescent="0.3">
      <c r="A48" s="279" t="s">
        <v>47</v>
      </c>
      <c r="B48" s="247" t="s">
        <v>47</v>
      </c>
      <c r="C48" s="56" t="s">
        <v>47</v>
      </c>
      <c r="D48" s="3">
        <v>0</v>
      </c>
      <c r="E48" s="3">
        <v>0</v>
      </c>
      <c r="F48" s="141">
        <f t="shared" si="1"/>
        <v>0</v>
      </c>
      <c r="G48" s="8">
        <f t="shared" si="3"/>
        <v>0</v>
      </c>
      <c r="H48" s="8">
        <f t="shared" si="2"/>
        <v>0</v>
      </c>
      <c r="I48" s="8">
        <v>0</v>
      </c>
      <c r="J48" s="8"/>
      <c r="K48" s="8">
        <v>0</v>
      </c>
      <c r="L48" s="215"/>
    </row>
    <row r="49" spans="1:12" ht="17.25" x14ac:dyDescent="0.3">
      <c r="A49" s="279"/>
      <c r="B49" s="247"/>
      <c r="C49" s="57" t="s">
        <v>54</v>
      </c>
      <c r="D49" s="18">
        <f>SUM(D48)</f>
        <v>0</v>
      </c>
      <c r="E49" s="18">
        <v>0</v>
      </c>
      <c r="F49" s="142">
        <f t="shared" si="1"/>
        <v>0</v>
      </c>
      <c r="G49" s="21">
        <f t="shared" si="3"/>
        <v>0</v>
      </c>
      <c r="H49" s="21">
        <f t="shared" si="2"/>
        <v>0</v>
      </c>
      <c r="I49" s="21">
        <f>I48</f>
        <v>0</v>
      </c>
      <c r="J49" s="21">
        <f>J48</f>
        <v>0</v>
      </c>
      <c r="K49" s="21">
        <f>K48</f>
        <v>0</v>
      </c>
      <c r="L49" s="218"/>
    </row>
    <row r="50" spans="1:12" ht="17.25" x14ac:dyDescent="0.3">
      <c r="A50" s="279" t="s">
        <v>90</v>
      </c>
      <c r="B50" s="313" t="s">
        <v>90</v>
      </c>
      <c r="C50" s="58" t="s">
        <v>72</v>
      </c>
      <c r="D50" s="3">
        <v>0</v>
      </c>
      <c r="E50" s="3">
        <v>0</v>
      </c>
      <c r="F50" s="141">
        <f t="shared" si="1"/>
        <v>0</v>
      </c>
      <c r="G50" s="8">
        <f t="shared" si="3"/>
        <v>0</v>
      </c>
      <c r="H50" s="8">
        <f t="shared" si="2"/>
        <v>0</v>
      </c>
      <c r="I50" s="8">
        <v>0</v>
      </c>
      <c r="J50" s="8">
        <v>0</v>
      </c>
      <c r="K50" s="8">
        <v>0</v>
      </c>
      <c r="L50" s="215"/>
    </row>
    <row r="51" spans="1:12" ht="17.25" x14ac:dyDescent="0.3">
      <c r="A51" s="312"/>
      <c r="B51" s="314"/>
      <c r="C51" s="59" t="s">
        <v>54</v>
      </c>
      <c r="D51" s="22">
        <f>SUM(D50:D50)</f>
        <v>0</v>
      </c>
      <c r="E51" s="22">
        <f>SUM(E50:E50)</f>
        <v>0</v>
      </c>
      <c r="F51" s="145">
        <f t="shared" si="1"/>
        <v>0</v>
      </c>
      <c r="G51" s="23">
        <f t="shared" si="3"/>
        <v>0</v>
      </c>
      <c r="H51" s="23">
        <f t="shared" si="2"/>
        <v>0</v>
      </c>
      <c r="I51" s="23">
        <f>I50</f>
        <v>0</v>
      </c>
      <c r="J51" s="23">
        <f>J50</f>
        <v>0</v>
      </c>
      <c r="K51" s="23">
        <f>K50</f>
        <v>0</v>
      </c>
      <c r="L51" s="221"/>
    </row>
    <row r="52" spans="1:12" ht="17.25" customHeight="1" x14ac:dyDescent="0.3"/>
    <row r="55" spans="1:12" ht="17.25" x14ac:dyDescent="0.3">
      <c r="A55" s="63"/>
      <c r="B55" s="63"/>
      <c r="C55" s="63"/>
      <c r="D55" s="64"/>
      <c r="E55" s="305"/>
      <c r="F55" s="305"/>
      <c r="G55" s="305"/>
      <c r="H55" s="305"/>
      <c r="I55" s="305"/>
      <c r="J55" s="305"/>
      <c r="K55" s="305"/>
      <c r="L55" s="305"/>
    </row>
    <row r="56" spans="1:12" ht="17.25" x14ac:dyDescent="0.3">
      <c r="A56" s="63"/>
      <c r="B56" s="63"/>
      <c r="C56" s="63"/>
      <c r="D56" s="64"/>
      <c r="E56" s="305"/>
      <c r="F56" s="305"/>
      <c r="G56" s="305"/>
      <c r="H56" s="305"/>
      <c r="I56" s="305"/>
      <c r="J56" s="305"/>
      <c r="K56" s="305"/>
      <c r="L56" s="305"/>
    </row>
    <row r="57" spans="1:12" ht="17.25" x14ac:dyDescent="0.3">
      <c r="A57" s="63"/>
      <c r="B57" s="63"/>
      <c r="C57" s="63"/>
      <c r="D57" s="64"/>
      <c r="E57" s="305"/>
      <c r="F57" s="305"/>
      <c r="G57" s="305"/>
      <c r="H57" s="305"/>
      <c r="I57" s="305"/>
      <c r="J57" s="305"/>
      <c r="K57" s="305"/>
      <c r="L57" s="305"/>
    </row>
    <row r="58" spans="1:12" ht="17.25" x14ac:dyDescent="0.3">
      <c r="A58" s="63"/>
      <c r="B58" s="63"/>
      <c r="C58" s="63"/>
      <c r="D58" s="64"/>
      <c r="E58" s="305"/>
      <c r="F58" s="305"/>
      <c r="G58" s="305"/>
      <c r="H58" s="305"/>
      <c r="I58" s="305"/>
      <c r="J58" s="305"/>
      <c r="K58" s="305"/>
      <c r="L58" s="305"/>
    </row>
    <row r="59" spans="1:12" ht="17.25" x14ac:dyDescent="0.3">
      <c r="A59" s="63"/>
      <c r="B59" s="63"/>
      <c r="C59" s="63"/>
      <c r="D59" s="64"/>
      <c r="E59" s="305"/>
      <c r="F59" s="305"/>
      <c r="G59" s="305"/>
      <c r="H59" s="305"/>
      <c r="I59" s="305"/>
      <c r="J59" s="305"/>
      <c r="K59" s="305"/>
      <c r="L59" s="305"/>
    </row>
    <row r="60" spans="1:12" ht="17.25" x14ac:dyDescent="0.3">
      <c r="A60" s="63"/>
      <c r="B60" s="63"/>
      <c r="C60" s="63"/>
      <c r="D60" s="64"/>
      <c r="E60" s="64"/>
      <c r="F60" s="64"/>
      <c r="G60" s="65"/>
      <c r="H60" s="63"/>
      <c r="I60" s="63"/>
      <c r="J60" s="63"/>
      <c r="K60" s="63"/>
      <c r="L60" s="66"/>
    </row>
    <row r="61" spans="1:12" ht="17.25" x14ac:dyDescent="0.3">
      <c r="A61" s="63"/>
      <c r="B61" s="63"/>
      <c r="C61" s="63"/>
      <c r="D61" s="64"/>
      <c r="E61" s="64"/>
      <c r="F61" s="64"/>
      <c r="G61" s="65"/>
      <c r="H61" s="63"/>
      <c r="I61" s="63"/>
      <c r="J61" s="63"/>
      <c r="K61" s="63"/>
      <c r="L61" s="66"/>
    </row>
    <row r="62" spans="1:12" ht="17.25" x14ac:dyDescent="0.3">
      <c r="A62" s="63"/>
      <c r="B62" s="63"/>
      <c r="C62" s="63"/>
      <c r="D62" s="64"/>
      <c r="E62" s="64"/>
      <c r="F62" s="64"/>
      <c r="G62" s="65"/>
      <c r="H62" s="63"/>
      <c r="I62" s="63"/>
      <c r="J62" s="63"/>
      <c r="K62" s="63"/>
      <c r="L62" s="66"/>
    </row>
    <row r="63" spans="1:12" ht="17.25" x14ac:dyDescent="0.3">
      <c r="A63" s="63"/>
      <c r="B63" s="63"/>
      <c r="C63" s="63"/>
      <c r="D63" s="64"/>
      <c r="E63" s="304"/>
      <c r="F63" s="304"/>
      <c r="G63" s="304"/>
      <c r="H63" s="304"/>
      <c r="I63" s="304"/>
      <c r="J63" s="304"/>
      <c r="K63" s="304"/>
      <c r="L63" s="304"/>
    </row>
    <row r="64" spans="1:12" ht="17.25" x14ac:dyDescent="0.3">
      <c r="A64" s="63"/>
      <c r="B64" s="63"/>
      <c r="C64" s="63"/>
      <c r="D64" s="64"/>
      <c r="E64" s="304"/>
      <c r="F64" s="304"/>
      <c r="G64" s="304"/>
      <c r="H64" s="304"/>
      <c r="I64" s="304"/>
      <c r="J64" s="304"/>
      <c r="K64" s="304"/>
      <c r="L64" s="304"/>
    </row>
    <row r="65" spans="1:12" ht="17.25" x14ac:dyDescent="0.3">
      <c r="A65" s="63"/>
      <c r="B65" s="63"/>
      <c r="C65" s="63"/>
      <c r="D65" s="64"/>
      <c r="E65" s="304"/>
      <c r="F65" s="304"/>
      <c r="G65" s="304"/>
      <c r="H65" s="304"/>
      <c r="I65" s="304"/>
      <c r="J65" s="304"/>
      <c r="K65" s="304"/>
      <c r="L65" s="304"/>
    </row>
    <row r="66" spans="1:12" ht="17.25" x14ac:dyDescent="0.3">
      <c r="A66" s="63"/>
      <c r="B66" s="63"/>
      <c r="C66" s="63"/>
      <c r="D66" s="64"/>
      <c r="E66" s="64"/>
      <c r="F66" s="64"/>
      <c r="G66" s="65"/>
      <c r="H66" s="63"/>
      <c r="I66" s="63"/>
      <c r="J66" s="63"/>
      <c r="K66" s="63"/>
      <c r="L66" s="66"/>
    </row>
    <row r="67" spans="1:12" ht="17.25" x14ac:dyDescent="0.3">
      <c r="A67" s="63"/>
      <c r="B67" s="63"/>
      <c r="C67" s="63"/>
      <c r="D67" s="64"/>
      <c r="E67" s="64"/>
      <c r="F67" s="64"/>
      <c r="G67" s="65"/>
      <c r="H67" s="63"/>
      <c r="I67" s="63"/>
      <c r="J67" s="63"/>
      <c r="K67" s="63"/>
      <c r="L67" s="66"/>
    </row>
    <row r="68" spans="1:12" ht="17.25" x14ac:dyDescent="0.3">
      <c r="A68" s="63"/>
      <c r="B68" s="63"/>
      <c r="C68" s="63"/>
      <c r="D68" s="64"/>
      <c r="E68" s="64"/>
      <c r="F68" s="64"/>
      <c r="G68" s="65"/>
      <c r="H68" s="63"/>
      <c r="I68" s="63"/>
      <c r="J68" s="63"/>
      <c r="K68" s="63"/>
      <c r="L68" s="66"/>
    </row>
    <row r="69" spans="1:12" ht="17.25" x14ac:dyDescent="0.3">
      <c r="A69" s="63"/>
      <c r="B69" s="63"/>
      <c r="C69" s="63"/>
      <c r="D69" s="64"/>
      <c r="E69" s="64"/>
      <c r="F69" s="64"/>
      <c r="G69" s="65"/>
      <c r="H69" s="63"/>
      <c r="I69" s="63"/>
      <c r="J69" s="63"/>
      <c r="K69" s="63"/>
      <c r="L69" s="66"/>
    </row>
    <row r="70" spans="1:12" ht="17.25" x14ac:dyDescent="0.3">
      <c r="A70" s="63"/>
      <c r="B70" s="63"/>
      <c r="C70" s="63"/>
      <c r="D70" s="64"/>
      <c r="E70" s="64"/>
      <c r="F70" s="64"/>
      <c r="G70" s="65"/>
      <c r="H70" s="63"/>
      <c r="I70" s="63"/>
      <c r="J70" s="63"/>
      <c r="K70" s="63"/>
      <c r="L70" s="66"/>
    </row>
    <row r="71" spans="1:12" ht="17.25" x14ac:dyDescent="0.3">
      <c r="A71" s="63"/>
      <c r="B71" s="63"/>
      <c r="C71" s="63"/>
      <c r="D71" s="64"/>
      <c r="E71" s="64"/>
      <c r="F71" s="64"/>
      <c r="G71" s="65"/>
      <c r="H71" s="63"/>
      <c r="I71" s="63"/>
      <c r="J71" s="63"/>
      <c r="K71" s="63"/>
      <c r="L71" s="66"/>
    </row>
    <row r="72" spans="1:12" ht="17.25" x14ac:dyDescent="0.3">
      <c r="A72" s="63"/>
      <c r="B72" s="63"/>
      <c r="C72" s="63"/>
      <c r="D72" s="64"/>
      <c r="E72" s="64"/>
      <c r="F72" s="64"/>
      <c r="G72" s="65"/>
      <c r="H72" s="63"/>
      <c r="I72" s="63"/>
      <c r="J72" s="63"/>
      <c r="K72" s="63"/>
      <c r="L72" s="66"/>
    </row>
    <row r="73" spans="1:12" ht="17.25" x14ac:dyDescent="0.3">
      <c r="A73" s="63"/>
      <c r="B73" s="63"/>
      <c r="C73" s="63"/>
      <c r="D73" s="64"/>
      <c r="E73" s="64"/>
      <c r="F73" s="64"/>
      <c r="G73" s="65"/>
      <c r="H73" s="63"/>
      <c r="I73" s="63"/>
      <c r="J73" s="63"/>
      <c r="K73" s="63"/>
      <c r="L73" s="66"/>
    </row>
    <row r="74" spans="1:12" ht="17.25" x14ac:dyDescent="0.3">
      <c r="A74" s="63"/>
      <c r="B74" s="63"/>
      <c r="C74" s="63"/>
      <c r="D74" s="64"/>
      <c r="E74" s="64"/>
      <c r="F74" s="64"/>
      <c r="G74" s="65"/>
      <c r="H74" s="63"/>
      <c r="I74" s="63"/>
      <c r="J74" s="63"/>
      <c r="K74" s="63"/>
      <c r="L74" s="66"/>
    </row>
    <row r="75" spans="1:12" ht="17.25" x14ac:dyDescent="0.3">
      <c r="A75" s="63"/>
      <c r="B75" s="63"/>
      <c r="C75" s="63"/>
      <c r="D75" s="64"/>
      <c r="E75" s="64"/>
      <c r="F75" s="64"/>
      <c r="G75" s="65"/>
      <c r="H75" s="63"/>
      <c r="I75" s="63"/>
      <c r="J75" s="63"/>
      <c r="K75" s="63"/>
      <c r="L75" s="66"/>
    </row>
    <row r="76" spans="1:12" ht="17.25" x14ac:dyDescent="0.3">
      <c r="A76" s="63"/>
      <c r="B76" s="63"/>
      <c r="C76" s="63"/>
      <c r="D76" s="64"/>
      <c r="E76" s="64"/>
      <c r="F76" s="64"/>
      <c r="G76" s="65"/>
      <c r="H76" s="63"/>
      <c r="I76" s="63"/>
      <c r="J76" s="63"/>
      <c r="K76" s="63"/>
      <c r="L76" s="66"/>
    </row>
    <row r="77" spans="1:12" ht="17.25" x14ac:dyDescent="0.3">
      <c r="A77" s="63"/>
      <c r="B77" s="63"/>
      <c r="C77" s="63"/>
      <c r="D77" s="64"/>
      <c r="E77" s="64"/>
      <c r="F77" s="64"/>
      <c r="G77" s="65"/>
      <c r="H77" s="63"/>
      <c r="I77" s="63"/>
      <c r="J77" s="63"/>
      <c r="K77" s="63"/>
      <c r="L77" s="66"/>
    </row>
    <row r="78" spans="1:12" ht="17.25" x14ac:dyDescent="0.3">
      <c r="A78" s="63"/>
      <c r="B78" s="63"/>
      <c r="C78" s="63"/>
      <c r="D78" s="64"/>
      <c r="E78" s="64"/>
      <c r="F78" s="64"/>
      <c r="G78" s="65"/>
      <c r="H78" s="63"/>
      <c r="I78" s="63"/>
      <c r="J78" s="63"/>
      <c r="K78" s="63"/>
      <c r="L78" s="66"/>
    </row>
    <row r="79" spans="1:12" ht="17.25" x14ac:dyDescent="0.3">
      <c r="A79" s="63"/>
      <c r="B79" s="63"/>
      <c r="C79" s="63"/>
      <c r="D79" s="64"/>
      <c r="E79" s="64"/>
      <c r="F79" s="64"/>
      <c r="G79" s="65"/>
      <c r="H79" s="63"/>
      <c r="I79" s="63"/>
      <c r="J79" s="63"/>
      <c r="K79" s="63"/>
      <c r="L79" s="66"/>
    </row>
    <row r="80" spans="1:12" ht="17.25" x14ac:dyDescent="0.3">
      <c r="A80" s="63"/>
      <c r="B80" s="63"/>
      <c r="C80" s="63"/>
      <c r="D80" s="64"/>
      <c r="E80" s="64"/>
      <c r="F80" s="64"/>
      <c r="G80" s="65"/>
      <c r="H80" s="63"/>
      <c r="I80" s="63"/>
      <c r="J80" s="63"/>
      <c r="K80" s="63"/>
      <c r="L80" s="66"/>
    </row>
    <row r="81" spans="1:12" ht="17.25" x14ac:dyDescent="0.3">
      <c r="A81" s="63"/>
      <c r="B81" s="63"/>
      <c r="C81" s="63"/>
      <c r="D81" s="64"/>
      <c r="E81" s="64"/>
      <c r="F81" s="64"/>
      <c r="G81" s="65"/>
      <c r="H81" s="63"/>
      <c r="I81" s="63"/>
      <c r="J81" s="63"/>
      <c r="K81" s="63"/>
      <c r="L81" s="66"/>
    </row>
    <row r="82" spans="1:12" ht="17.25" x14ac:dyDescent="0.3">
      <c r="A82" s="63"/>
      <c r="B82" s="63"/>
      <c r="C82" s="63"/>
      <c r="D82" s="64"/>
      <c r="E82" s="64"/>
      <c r="F82" s="64"/>
      <c r="G82" s="65"/>
      <c r="H82" s="63"/>
      <c r="I82" s="63"/>
      <c r="J82" s="63"/>
      <c r="K82" s="63"/>
      <c r="L82" s="66"/>
    </row>
  </sheetData>
  <mergeCells count="30">
    <mergeCell ref="A48:A49"/>
    <mergeCell ref="B48:B49"/>
    <mergeCell ref="A50:A51"/>
    <mergeCell ref="B50:B51"/>
    <mergeCell ref="H3:L3"/>
    <mergeCell ref="A23:A26"/>
    <mergeCell ref="B23:B26"/>
    <mergeCell ref="A27:A47"/>
    <mergeCell ref="B27:B35"/>
    <mergeCell ref="B45:B47"/>
    <mergeCell ref="A6:A22"/>
    <mergeCell ref="B6:B11"/>
    <mergeCell ref="B12:B15"/>
    <mergeCell ref="E3:F3"/>
    <mergeCell ref="A5:C5"/>
    <mergeCell ref="F2:H2"/>
    <mergeCell ref="A1:L1"/>
    <mergeCell ref="A3:A4"/>
    <mergeCell ref="B3:B4"/>
    <mergeCell ref="C3:C4"/>
    <mergeCell ref="E63:L63"/>
    <mergeCell ref="E64:L64"/>
    <mergeCell ref="E65:L65"/>
    <mergeCell ref="B16:B22"/>
    <mergeCell ref="E55:L55"/>
    <mergeCell ref="E56:L56"/>
    <mergeCell ref="E57:L57"/>
    <mergeCell ref="E58:L58"/>
    <mergeCell ref="E59:L59"/>
    <mergeCell ref="B36:B44"/>
  </mergeCells>
  <phoneticPr fontId="32" type="noConversion"/>
  <printOptions horizontalCentered="1" verticalCentered="1"/>
  <pageMargins left="0.59041666984558105" right="0.39361110329627991" top="0.39361110329627991" bottom="0.39361110329627991" header="0.31486111879348755" footer="0.3148611187934875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3"/>
    <pageSetUpPr fitToPage="1"/>
  </sheetPr>
  <dimension ref="A1:I53"/>
  <sheetViews>
    <sheetView topLeftCell="A34" zoomScale="85" zoomScaleNormal="85" zoomScaleSheetLayoutView="75" workbookViewId="0">
      <selection activeCell="H7" sqref="H7:H10"/>
    </sheetView>
  </sheetViews>
  <sheetFormatPr defaultRowHeight="16.5" x14ac:dyDescent="0.3"/>
  <cols>
    <col min="1" max="2" width="15.875" bestFit="1" customWidth="1"/>
    <col min="3" max="3" width="23.25" bestFit="1" customWidth="1"/>
    <col min="4" max="6" width="15.125" style="39" customWidth="1"/>
    <col min="7" max="7" width="13.875" style="71" bestFit="1" customWidth="1"/>
    <col min="8" max="8" width="140.75" style="36" customWidth="1"/>
  </cols>
  <sheetData>
    <row r="1" spans="1:9" ht="36" customHeight="1" x14ac:dyDescent="0.3">
      <c r="A1" s="294" t="s">
        <v>106</v>
      </c>
      <c r="B1" s="294"/>
      <c r="C1" s="294"/>
      <c r="D1" s="294"/>
      <c r="E1" s="294"/>
      <c r="F1" s="294"/>
      <c r="G1" s="294"/>
      <c r="H1" s="294"/>
    </row>
    <row r="2" spans="1:9" ht="9.75" customHeight="1" x14ac:dyDescent="0.3">
      <c r="A2" s="14"/>
      <c r="B2" s="15"/>
      <c r="C2" s="15"/>
      <c r="D2" s="37"/>
      <c r="E2" s="37"/>
      <c r="F2" s="37"/>
      <c r="G2" s="68"/>
      <c r="H2" s="33"/>
    </row>
    <row r="3" spans="1:9" ht="17.25" x14ac:dyDescent="0.3">
      <c r="A3" s="16"/>
      <c r="B3" s="16"/>
      <c r="C3" s="16"/>
      <c r="D3" s="16"/>
      <c r="E3" s="16"/>
      <c r="F3" s="307"/>
      <c r="G3" s="307"/>
      <c r="H3" s="34" t="s">
        <v>89</v>
      </c>
    </row>
    <row r="4" spans="1:9" ht="17.25" x14ac:dyDescent="0.3">
      <c r="A4" s="308" t="s">
        <v>59</v>
      </c>
      <c r="B4" s="310" t="s">
        <v>53</v>
      </c>
      <c r="C4" s="310" t="s">
        <v>66</v>
      </c>
      <c r="D4" s="13" t="s">
        <v>52</v>
      </c>
      <c r="E4" s="302" t="s">
        <v>81</v>
      </c>
      <c r="F4" s="303"/>
      <c r="G4" s="69" t="s">
        <v>84</v>
      </c>
      <c r="H4" s="60"/>
    </row>
    <row r="5" spans="1:9" ht="17.25" x14ac:dyDescent="0.3">
      <c r="A5" s="309"/>
      <c r="B5" s="311"/>
      <c r="C5" s="311"/>
      <c r="D5" s="42" t="s">
        <v>61</v>
      </c>
      <c r="E5" s="42" t="s">
        <v>62</v>
      </c>
      <c r="F5" s="67" t="s">
        <v>74</v>
      </c>
      <c r="G5" s="70" t="s">
        <v>44</v>
      </c>
      <c r="H5" s="46" t="s">
        <v>15</v>
      </c>
    </row>
    <row r="6" spans="1:9" ht="17.25" x14ac:dyDescent="0.3">
      <c r="A6" s="316" t="s">
        <v>85</v>
      </c>
      <c r="B6" s="317"/>
      <c r="C6" s="317"/>
      <c r="D6" s="38">
        <f>D12+D16+D23+D27+D36+D45+D48+D50+D52</f>
        <v>249439270</v>
      </c>
      <c r="E6" s="38">
        <f>E12+E16+E23+E27+E36+E45+E48+E50+E52</f>
        <v>246027238</v>
      </c>
      <c r="F6" s="149">
        <f>ROUND(E6/$E$6,4)</f>
        <v>1</v>
      </c>
      <c r="G6" s="24">
        <f>G12+G16+G23+G27+G36+G45+G48+G50+G52</f>
        <v>-3412032</v>
      </c>
      <c r="H6" s="35"/>
    </row>
    <row r="7" spans="1:9" ht="103.5" x14ac:dyDescent="0.3">
      <c r="A7" s="278" t="s">
        <v>65</v>
      </c>
      <c r="B7" s="247" t="s">
        <v>60</v>
      </c>
      <c r="C7" s="53" t="s">
        <v>78</v>
      </c>
      <c r="D7" s="45">
        <v>149541580</v>
      </c>
      <c r="E7" s="320">
        <v>150477660</v>
      </c>
      <c r="F7" s="150">
        <f t="shared" ref="F7:F52" si="0">ROUND(E7/$E$6,4)</f>
        <v>0.61160000000000003</v>
      </c>
      <c r="G7" s="44">
        <f t="shared" ref="G7:G12" si="1">E7-D7</f>
        <v>936080</v>
      </c>
      <c r="H7" s="222" t="s">
        <v>145</v>
      </c>
    </row>
    <row r="8" spans="1:9" ht="17.25" x14ac:dyDescent="0.3">
      <c r="A8" s="278"/>
      <c r="B8" s="247"/>
      <c r="C8" s="53" t="s">
        <v>0</v>
      </c>
      <c r="D8" s="45"/>
      <c r="E8" s="320"/>
      <c r="F8" s="150">
        <v>0</v>
      </c>
      <c r="G8" s="44">
        <f t="shared" si="1"/>
        <v>0</v>
      </c>
      <c r="H8" s="226"/>
      <c r="I8" t="s">
        <v>100</v>
      </c>
    </row>
    <row r="9" spans="1:9" ht="120.75" x14ac:dyDescent="0.3">
      <c r="A9" s="278"/>
      <c r="B9" s="247"/>
      <c r="C9" s="53" t="s">
        <v>93</v>
      </c>
      <c r="D9" s="45">
        <v>12461390</v>
      </c>
      <c r="E9" s="320">
        <v>11998358</v>
      </c>
      <c r="F9" s="150">
        <f t="shared" si="0"/>
        <v>4.8800000000000003E-2</v>
      </c>
      <c r="G9" s="44">
        <f t="shared" si="1"/>
        <v>-463032</v>
      </c>
      <c r="H9" s="222" t="s">
        <v>144</v>
      </c>
    </row>
    <row r="10" spans="1:9" ht="255" customHeight="1" x14ac:dyDescent="0.3">
      <c r="A10" s="278"/>
      <c r="B10" s="247"/>
      <c r="C10" s="53" t="s">
        <v>95</v>
      </c>
      <c r="D10" s="45">
        <v>15493300</v>
      </c>
      <c r="E10" s="320">
        <v>12257030</v>
      </c>
      <c r="F10" s="150">
        <f t="shared" si="0"/>
        <v>4.9799999999999997E-2</v>
      </c>
      <c r="G10" s="44">
        <f t="shared" si="1"/>
        <v>-3236270</v>
      </c>
      <c r="H10" s="227" t="s">
        <v>146</v>
      </c>
    </row>
    <row r="11" spans="1:9" ht="17.25" x14ac:dyDescent="0.3">
      <c r="A11" s="278"/>
      <c r="B11" s="247"/>
      <c r="C11" s="53" t="s">
        <v>41</v>
      </c>
      <c r="D11" s="45">
        <v>0</v>
      </c>
      <c r="E11" s="45">
        <v>0</v>
      </c>
      <c r="F11" s="150">
        <f t="shared" si="0"/>
        <v>0</v>
      </c>
      <c r="G11" s="44">
        <f t="shared" si="1"/>
        <v>0</v>
      </c>
      <c r="H11" s="215"/>
    </row>
    <row r="12" spans="1:9" ht="17.25" x14ac:dyDescent="0.3">
      <c r="A12" s="278"/>
      <c r="B12" s="247"/>
      <c r="C12" s="54" t="s">
        <v>54</v>
      </c>
      <c r="D12" s="18">
        <f>SUM(D7:D11)</f>
        <v>177496270</v>
      </c>
      <c r="E12" s="18">
        <f>SUM(E7:E11)</f>
        <v>174733048</v>
      </c>
      <c r="F12" s="151">
        <f t="shared" si="0"/>
        <v>0.71020000000000005</v>
      </c>
      <c r="G12" s="21">
        <f t="shared" si="1"/>
        <v>-2763222</v>
      </c>
      <c r="H12" s="218"/>
    </row>
    <row r="13" spans="1:9" ht="17.25" x14ac:dyDescent="0.3">
      <c r="A13" s="278"/>
      <c r="B13" s="313" t="s">
        <v>38</v>
      </c>
      <c r="C13" s="55" t="s">
        <v>3</v>
      </c>
      <c r="D13" s="3">
        <v>400000</v>
      </c>
      <c r="E13" s="3">
        <v>180000</v>
      </c>
      <c r="F13" s="147">
        <f t="shared" si="0"/>
        <v>6.9999999999999999E-4</v>
      </c>
      <c r="G13" s="8">
        <f t="shared" ref="G13:G52" si="2">E13-D13</f>
        <v>-220000</v>
      </c>
      <c r="H13" s="215" t="s">
        <v>135</v>
      </c>
    </row>
    <row r="14" spans="1:9" ht="17.25" x14ac:dyDescent="0.3">
      <c r="A14" s="278"/>
      <c r="B14" s="313"/>
      <c r="C14" s="55" t="s">
        <v>21</v>
      </c>
      <c r="D14" s="3"/>
      <c r="E14" s="3">
        <v>0</v>
      </c>
      <c r="F14" s="147">
        <f t="shared" si="0"/>
        <v>0</v>
      </c>
      <c r="G14" s="8">
        <f t="shared" si="2"/>
        <v>0</v>
      </c>
      <c r="H14" s="215"/>
    </row>
    <row r="15" spans="1:9" ht="17.25" x14ac:dyDescent="0.3">
      <c r="A15" s="278"/>
      <c r="B15" s="247"/>
      <c r="C15" s="55" t="s">
        <v>71</v>
      </c>
      <c r="D15" s="3">
        <v>400000</v>
      </c>
      <c r="E15" s="3">
        <v>0</v>
      </c>
      <c r="F15" s="147">
        <f t="shared" si="0"/>
        <v>0</v>
      </c>
      <c r="G15" s="8">
        <f t="shared" si="2"/>
        <v>-400000</v>
      </c>
      <c r="H15" s="215"/>
    </row>
    <row r="16" spans="1:9" ht="17.25" x14ac:dyDescent="0.3">
      <c r="A16" s="278"/>
      <c r="B16" s="247"/>
      <c r="C16" s="54" t="s">
        <v>54</v>
      </c>
      <c r="D16" s="18">
        <f>SUM(D13:D15)</f>
        <v>800000</v>
      </c>
      <c r="E16" s="18">
        <f>SUM(E13:E15)</f>
        <v>180000</v>
      </c>
      <c r="F16" s="151">
        <f t="shared" si="0"/>
        <v>6.9999999999999999E-4</v>
      </c>
      <c r="G16" s="21">
        <f t="shared" si="2"/>
        <v>-620000</v>
      </c>
      <c r="H16" s="218"/>
    </row>
    <row r="17" spans="1:8" ht="17.25" x14ac:dyDescent="0.3">
      <c r="A17" s="278"/>
      <c r="B17" s="247" t="s">
        <v>63</v>
      </c>
      <c r="C17" s="55" t="s">
        <v>1</v>
      </c>
      <c r="D17" s="3">
        <v>5000000</v>
      </c>
      <c r="E17" s="3">
        <v>7617500</v>
      </c>
      <c r="F17" s="147">
        <f t="shared" si="0"/>
        <v>3.1E-2</v>
      </c>
      <c r="G17" s="8">
        <f>E17-D17</f>
        <v>2617500</v>
      </c>
      <c r="H17" s="215" t="s">
        <v>133</v>
      </c>
    </row>
    <row r="18" spans="1:8" ht="17.25" customHeight="1" x14ac:dyDescent="0.3">
      <c r="A18" s="278"/>
      <c r="B18" s="247"/>
      <c r="C18" s="55" t="s">
        <v>88</v>
      </c>
      <c r="D18" s="45">
        <v>6000000</v>
      </c>
      <c r="E18" s="45">
        <v>5799070</v>
      </c>
      <c r="F18" s="150">
        <f t="shared" si="0"/>
        <v>2.3599999999999999E-2</v>
      </c>
      <c r="G18" s="44">
        <f>E18-D18</f>
        <v>-200930</v>
      </c>
      <c r="H18" s="223" t="s">
        <v>134</v>
      </c>
    </row>
    <row r="19" spans="1:8" ht="17.25" customHeight="1" x14ac:dyDescent="0.3">
      <c r="A19" s="278"/>
      <c r="B19" s="247"/>
      <c r="C19" s="56" t="s">
        <v>2</v>
      </c>
      <c r="D19" s="43">
        <v>5451000</v>
      </c>
      <c r="E19" s="43">
        <v>4621630</v>
      </c>
      <c r="F19" s="147">
        <f t="shared" si="0"/>
        <v>1.8800000000000001E-2</v>
      </c>
      <c r="G19" s="8">
        <f t="shared" si="2"/>
        <v>-829370</v>
      </c>
      <c r="H19" s="223" t="s">
        <v>130</v>
      </c>
    </row>
    <row r="20" spans="1:8" ht="17.25" x14ac:dyDescent="0.3">
      <c r="A20" s="278"/>
      <c r="B20" s="247"/>
      <c r="C20" s="56" t="s">
        <v>22</v>
      </c>
      <c r="D20" s="43">
        <v>1500000</v>
      </c>
      <c r="E20" s="43">
        <v>749030</v>
      </c>
      <c r="F20" s="147">
        <f t="shared" si="0"/>
        <v>3.0000000000000001E-3</v>
      </c>
      <c r="G20" s="8">
        <f t="shared" si="2"/>
        <v>-750970</v>
      </c>
      <c r="H20" s="219" t="s">
        <v>132</v>
      </c>
    </row>
    <row r="21" spans="1:8" ht="17.25" x14ac:dyDescent="0.3">
      <c r="A21" s="278"/>
      <c r="B21" s="247"/>
      <c r="C21" s="56" t="s">
        <v>76</v>
      </c>
      <c r="D21" s="49">
        <v>4000000</v>
      </c>
      <c r="E21" s="49">
        <v>2398800</v>
      </c>
      <c r="F21" s="147">
        <f t="shared" si="0"/>
        <v>9.7999999999999997E-3</v>
      </c>
      <c r="G21" s="50">
        <f t="shared" si="2"/>
        <v>-1601200</v>
      </c>
      <c r="H21" s="223" t="s">
        <v>131</v>
      </c>
    </row>
    <row r="22" spans="1:8" ht="17.25" x14ac:dyDescent="0.3">
      <c r="A22" s="278"/>
      <c r="B22" s="247"/>
      <c r="C22" s="56" t="s">
        <v>4</v>
      </c>
      <c r="D22" s="49">
        <v>3000000</v>
      </c>
      <c r="E22" s="49">
        <v>3764970</v>
      </c>
      <c r="F22" s="147">
        <f t="shared" si="0"/>
        <v>1.5299999999999999E-2</v>
      </c>
      <c r="G22" s="50">
        <f t="shared" si="2"/>
        <v>764970</v>
      </c>
      <c r="H22" s="215" t="s">
        <v>136</v>
      </c>
    </row>
    <row r="23" spans="1:8" ht="17.25" x14ac:dyDescent="0.3">
      <c r="A23" s="278"/>
      <c r="B23" s="247"/>
      <c r="C23" s="57" t="s">
        <v>54</v>
      </c>
      <c r="D23" s="18">
        <f>SUM(D17:D22)</f>
        <v>24951000</v>
      </c>
      <c r="E23" s="18">
        <f>SUM(E17:E22)</f>
        <v>24951000</v>
      </c>
      <c r="F23" s="151">
        <f t="shared" si="0"/>
        <v>0.1014</v>
      </c>
      <c r="G23" s="21">
        <f t="shared" si="2"/>
        <v>0</v>
      </c>
      <c r="H23" s="218"/>
    </row>
    <row r="24" spans="1:8" ht="17.25" x14ac:dyDescent="0.3">
      <c r="A24" s="228" t="s">
        <v>24</v>
      </c>
      <c r="B24" s="247" t="s">
        <v>58</v>
      </c>
      <c r="C24" s="56" t="s">
        <v>58</v>
      </c>
      <c r="D24" s="25"/>
      <c r="E24" s="25"/>
      <c r="F24" s="148">
        <f t="shared" si="0"/>
        <v>0</v>
      </c>
      <c r="G24" s="20">
        <f t="shared" si="2"/>
        <v>0</v>
      </c>
      <c r="H24" s="215"/>
    </row>
    <row r="25" spans="1:8" ht="34.5" x14ac:dyDescent="0.3">
      <c r="A25" s="263"/>
      <c r="B25" s="247"/>
      <c r="C25" s="56" t="s">
        <v>13</v>
      </c>
      <c r="D25" s="51">
        <v>1000000</v>
      </c>
      <c r="E25" s="51">
        <v>972400</v>
      </c>
      <c r="F25" s="148">
        <f t="shared" si="0"/>
        <v>4.0000000000000001E-3</v>
      </c>
      <c r="G25" s="52">
        <f t="shared" si="2"/>
        <v>-27600</v>
      </c>
      <c r="H25" s="220" t="s">
        <v>122</v>
      </c>
    </row>
    <row r="26" spans="1:8" ht="17.25" x14ac:dyDescent="0.3">
      <c r="A26" s="263"/>
      <c r="B26" s="247"/>
      <c r="C26" s="56" t="s">
        <v>31</v>
      </c>
      <c r="D26" s="51">
        <v>0</v>
      </c>
      <c r="E26" s="51">
        <v>0</v>
      </c>
      <c r="F26" s="148">
        <f t="shared" si="0"/>
        <v>0</v>
      </c>
      <c r="G26" s="52">
        <f t="shared" si="2"/>
        <v>0</v>
      </c>
      <c r="H26" s="215"/>
    </row>
    <row r="27" spans="1:8" ht="17.25" x14ac:dyDescent="0.3">
      <c r="A27" s="246"/>
      <c r="B27" s="247"/>
      <c r="C27" s="57" t="s">
        <v>54</v>
      </c>
      <c r="D27" s="18">
        <f>SUM(D24:D26)</f>
        <v>1000000</v>
      </c>
      <c r="E27" s="18">
        <f>SUM(E24:E26)</f>
        <v>972400</v>
      </c>
      <c r="F27" s="151">
        <f t="shared" si="0"/>
        <v>4.0000000000000001E-3</v>
      </c>
      <c r="G27" s="21">
        <f t="shared" si="2"/>
        <v>-27600</v>
      </c>
      <c r="H27" s="218"/>
    </row>
    <row r="28" spans="1:8" ht="17.25" x14ac:dyDescent="0.3">
      <c r="A28" s="278" t="s">
        <v>68</v>
      </c>
      <c r="B28" s="306" t="s">
        <v>63</v>
      </c>
      <c r="C28" s="55" t="s">
        <v>64</v>
      </c>
      <c r="D28" s="45">
        <v>0</v>
      </c>
      <c r="E28" s="45">
        <v>0</v>
      </c>
      <c r="F28" s="150">
        <f t="shared" si="0"/>
        <v>0</v>
      </c>
      <c r="G28" s="44">
        <f t="shared" si="2"/>
        <v>0</v>
      </c>
      <c r="H28" s="215"/>
    </row>
    <row r="29" spans="1:8" ht="17.25" x14ac:dyDescent="0.3">
      <c r="A29" s="278"/>
      <c r="B29" s="306"/>
      <c r="C29" s="56" t="s">
        <v>5</v>
      </c>
      <c r="D29" s="3">
        <v>0</v>
      </c>
      <c r="E29" s="3">
        <v>0</v>
      </c>
      <c r="F29" s="147">
        <f t="shared" si="0"/>
        <v>0</v>
      </c>
      <c r="G29" s="8">
        <f t="shared" si="2"/>
        <v>0</v>
      </c>
      <c r="H29" s="215"/>
    </row>
    <row r="30" spans="1:8" ht="17.25" x14ac:dyDescent="0.3">
      <c r="A30" s="278"/>
      <c r="B30" s="306"/>
      <c r="C30" s="56" t="s">
        <v>69</v>
      </c>
      <c r="D30" s="3">
        <v>0</v>
      </c>
      <c r="E30" s="3">
        <v>0</v>
      </c>
      <c r="F30" s="147">
        <f t="shared" si="0"/>
        <v>0</v>
      </c>
      <c r="G30" s="8">
        <f t="shared" si="2"/>
        <v>0</v>
      </c>
      <c r="H30" s="215"/>
    </row>
    <row r="31" spans="1:8" ht="17.25" x14ac:dyDescent="0.3">
      <c r="A31" s="278"/>
      <c r="B31" s="306"/>
      <c r="C31" s="56" t="s">
        <v>70</v>
      </c>
      <c r="D31" s="3">
        <v>0</v>
      </c>
      <c r="E31" s="3">
        <v>0</v>
      </c>
      <c r="F31" s="147">
        <f t="shared" si="0"/>
        <v>0</v>
      </c>
      <c r="G31" s="8">
        <f t="shared" si="2"/>
        <v>0</v>
      </c>
      <c r="H31" s="215"/>
    </row>
    <row r="32" spans="1:8" ht="17.25" x14ac:dyDescent="0.3">
      <c r="A32" s="278"/>
      <c r="B32" s="306"/>
      <c r="C32" s="56" t="s">
        <v>23</v>
      </c>
      <c r="D32" s="3">
        <v>0</v>
      </c>
      <c r="E32" s="3">
        <v>0</v>
      </c>
      <c r="F32" s="147">
        <f t="shared" si="0"/>
        <v>0</v>
      </c>
      <c r="G32" s="8">
        <f t="shared" si="2"/>
        <v>0</v>
      </c>
      <c r="H32" s="215"/>
    </row>
    <row r="33" spans="1:8" ht="17.25" x14ac:dyDescent="0.3">
      <c r="A33" s="278"/>
      <c r="B33" s="306"/>
      <c r="C33" s="56" t="s">
        <v>16</v>
      </c>
      <c r="D33" s="3">
        <v>0</v>
      </c>
      <c r="E33" s="3">
        <v>0</v>
      </c>
      <c r="F33" s="147">
        <f t="shared" si="0"/>
        <v>0</v>
      </c>
      <c r="G33" s="8">
        <f t="shared" si="2"/>
        <v>0</v>
      </c>
      <c r="H33" s="215"/>
    </row>
    <row r="34" spans="1:8" ht="17.25" x14ac:dyDescent="0.3">
      <c r="A34" s="278"/>
      <c r="B34" s="306"/>
      <c r="C34" s="56" t="s">
        <v>29</v>
      </c>
      <c r="D34" s="3">
        <v>0</v>
      </c>
      <c r="E34" s="3">
        <v>0</v>
      </c>
      <c r="F34" s="147">
        <f t="shared" si="0"/>
        <v>0</v>
      </c>
      <c r="G34" s="8">
        <f t="shared" si="2"/>
        <v>0</v>
      </c>
      <c r="H34" s="215"/>
    </row>
    <row r="35" spans="1:8" ht="17.25" x14ac:dyDescent="0.3">
      <c r="A35" s="278"/>
      <c r="B35" s="306"/>
      <c r="C35" s="56" t="s">
        <v>77</v>
      </c>
      <c r="D35" s="3">
        <v>2000000</v>
      </c>
      <c r="E35" s="3">
        <v>2000000</v>
      </c>
      <c r="F35" s="147">
        <f t="shared" si="0"/>
        <v>8.0999999999999996E-3</v>
      </c>
      <c r="G35" s="8">
        <f t="shared" si="2"/>
        <v>0</v>
      </c>
      <c r="H35" s="215" t="s">
        <v>123</v>
      </c>
    </row>
    <row r="36" spans="1:8" ht="17.25" x14ac:dyDescent="0.3">
      <c r="A36" s="278"/>
      <c r="B36" s="306"/>
      <c r="C36" s="57" t="s">
        <v>54</v>
      </c>
      <c r="D36" s="18">
        <f>SUM(D28:D35)</f>
        <v>2000000</v>
      </c>
      <c r="E36" s="18">
        <f>SUM(E28:E35)</f>
        <v>2000000</v>
      </c>
      <c r="F36" s="151">
        <f t="shared" si="0"/>
        <v>8.0999999999999996E-3</v>
      </c>
      <c r="G36" s="21">
        <f t="shared" si="2"/>
        <v>0</v>
      </c>
      <c r="H36" s="218"/>
    </row>
    <row r="37" spans="1:8" ht="17.25" x14ac:dyDescent="0.3">
      <c r="A37" s="278"/>
      <c r="B37" s="306" t="s">
        <v>57</v>
      </c>
      <c r="C37" s="56" t="s">
        <v>75</v>
      </c>
      <c r="D37" s="3">
        <v>0</v>
      </c>
      <c r="E37" s="3">
        <v>0</v>
      </c>
      <c r="F37" s="147">
        <f t="shared" si="0"/>
        <v>0</v>
      </c>
      <c r="G37" s="8">
        <f t="shared" si="2"/>
        <v>0</v>
      </c>
      <c r="H37" s="215"/>
    </row>
    <row r="38" spans="1:8" ht="17.25" x14ac:dyDescent="0.3">
      <c r="A38" s="278"/>
      <c r="B38" s="306"/>
      <c r="C38" s="56" t="s">
        <v>7</v>
      </c>
      <c r="D38" s="3">
        <v>0</v>
      </c>
      <c r="E38" s="3">
        <v>0</v>
      </c>
      <c r="F38" s="147">
        <f t="shared" si="0"/>
        <v>0</v>
      </c>
      <c r="G38" s="8">
        <f t="shared" si="2"/>
        <v>0</v>
      </c>
      <c r="H38" s="215"/>
    </row>
    <row r="39" spans="1:8" ht="17.25" x14ac:dyDescent="0.3">
      <c r="A39" s="278"/>
      <c r="B39" s="306"/>
      <c r="C39" s="56" t="s">
        <v>27</v>
      </c>
      <c r="D39" s="3">
        <v>0</v>
      </c>
      <c r="E39" s="3">
        <v>0</v>
      </c>
      <c r="F39" s="147">
        <f t="shared" si="0"/>
        <v>0</v>
      </c>
      <c r="G39" s="8">
        <f t="shared" si="2"/>
        <v>0</v>
      </c>
      <c r="H39" s="215"/>
    </row>
    <row r="40" spans="1:8" ht="17.25" x14ac:dyDescent="0.3">
      <c r="A40" s="278"/>
      <c r="B40" s="306"/>
      <c r="C40" s="56" t="s">
        <v>80</v>
      </c>
      <c r="D40" s="3">
        <v>0</v>
      </c>
      <c r="E40" s="3">
        <v>0</v>
      </c>
      <c r="F40" s="147">
        <f t="shared" si="0"/>
        <v>0</v>
      </c>
      <c r="G40" s="8">
        <f t="shared" si="2"/>
        <v>0</v>
      </c>
      <c r="H40" s="215"/>
    </row>
    <row r="41" spans="1:8" ht="17.25" x14ac:dyDescent="0.3">
      <c r="A41" s="278"/>
      <c r="B41" s="306"/>
      <c r="C41" s="56" t="s">
        <v>82</v>
      </c>
      <c r="D41" s="3">
        <v>0</v>
      </c>
      <c r="E41" s="3">
        <v>0</v>
      </c>
      <c r="F41" s="147">
        <f t="shared" si="0"/>
        <v>0</v>
      </c>
      <c r="G41" s="8">
        <f t="shared" si="2"/>
        <v>0</v>
      </c>
      <c r="H41" s="215"/>
    </row>
    <row r="42" spans="1:8" ht="17.25" x14ac:dyDescent="0.3">
      <c r="A42" s="278"/>
      <c r="B42" s="306"/>
      <c r="C42" s="56" t="s">
        <v>37</v>
      </c>
      <c r="D42" s="3">
        <v>0</v>
      </c>
      <c r="E42" s="3">
        <v>0</v>
      </c>
      <c r="F42" s="147">
        <f t="shared" si="0"/>
        <v>0</v>
      </c>
      <c r="G42" s="8">
        <f t="shared" si="2"/>
        <v>0</v>
      </c>
      <c r="H42" s="215"/>
    </row>
    <row r="43" spans="1:8" ht="17.25" x14ac:dyDescent="0.3">
      <c r="A43" s="278"/>
      <c r="B43" s="306"/>
      <c r="C43" s="56" t="s">
        <v>73</v>
      </c>
      <c r="D43" s="3">
        <v>0</v>
      </c>
      <c r="E43" s="3">
        <v>0</v>
      </c>
      <c r="F43" s="147">
        <f t="shared" si="0"/>
        <v>0</v>
      </c>
      <c r="G43" s="8">
        <f t="shared" si="2"/>
        <v>0</v>
      </c>
      <c r="H43" s="215"/>
    </row>
    <row r="44" spans="1:8" ht="17.25" x14ac:dyDescent="0.3">
      <c r="A44" s="278"/>
      <c r="B44" s="306"/>
      <c r="C44" s="56" t="s">
        <v>32</v>
      </c>
      <c r="D44" s="3">
        <v>0</v>
      </c>
      <c r="E44" s="3">
        <v>0</v>
      </c>
      <c r="F44" s="147">
        <f t="shared" si="0"/>
        <v>0</v>
      </c>
      <c r="G44" s="8">
        <f t="shared" si="2"/>
        <v>0</v>
      </c>
      <c r="H44" s="215"/>
    </row>
    <row r="45" spans="1:8" ht="17.25" x14ac:dyDescent="0.3">
      <c r="A45" s="278"/>
      <c r="B45" s="306"/>
      <c r="C45" s="57" t="s">
        <v>54</v>
      </c>
      <c r="D45" s="18">
        <f>SUM(D37:D44)</f>
        <v>0</v>
      </c>
      <c r="E45" s="18">
        <f>SUM(E37:E44)</f>
        <v>0</v>
      </c>
      <c r="F45" s="151">
        <f t="shared" si="0"/>
        <v>0</v>
      </c>
      <c r="G45" s="21">
        <f t="shared" si="2"/>
        <v>0</v>
      </c>
      <c r="H45" s="218"/>
    </row>
    <row r="46" spans="1:8" ht="17.25" x14ac:dyDescent="0.3">
      <c r="A46" s="278"/>
      <c r="B46" s="315" t="s">
        <v>68</v>
      </c>
      <c r="C46" s="56" t="s">
        <v>17</v>
      </c>
      <c r="D46" s="3">
        <v>9905000</v>
      </c>
      <c r="E46" s="3">
        <v>9903790</v>
      </c>
      <c r="F46" s="147">
        <f t="shared" si="0"/>
        <v>4.0300000000000002E-2</v>
      </c>
      <c r="G46" s="8">
        <f t="shared" si="2"/>
        <v>-1210</v>
      </c>
      <c r="H46" s="223" t="s">
        <v>125</v>
      </c>
    </row>
    <row r="47" spans="1:8" ht="17.25" x14ac:dyDescent="0.3">
      <c r="A47" s="278"/>
      <c r="B47" s="315"/>
      <c r="C47" s="56" t="s">
        <v>18</v>
      </c>
      <c r="D47" s="3">
        <v>33287000</v>
      </c>
      <c r="E47" s="3">
        <v>33287000</v>
      </c>
      <c r="F47" s="147">
        <f t="shared" si="0"/>
        <v>0.1353</v>
      </c>
      <c r="G47" s="8">
        <f t="shared" si="2"/>
        <v>0</v>
      </c>
      <c r="H47" s="223" t="s">
        <v>137</v>
      </c>
    </row>
    <row r="48" spans="1:8" ht="17.25" x14ac:dyDescent="0.3">
      <c r="A48" s="278"/>
      <c r="B48" s="315"/>
      <c r="C48" s="57" t="s">
        <v>54</v>
      </c>
      <c r="D48" s="18">
        <f>SUM(D46:D47)</f>
        <v>43192000</v>
      </c>
      <c r="E48" s="18">
        <f>SUM(E46:E47)</f>
        <v>43190790</v>
      </c>
      <c r="F48" s="151">
        <f t="shared" si="0"/>
        <v>0.17560000000000001</v>
      </c>
      <c r="G48" s="21">
        <f t="shared" si="2"/>
        <v>-1210</v>
      </c>
      <c r="H48" s="218"/>
    </row>
    <row r="49" spans="1:8" ht="17.25" x14ac:dyDescent="0.3">
      <c r="A49" s="279" t="s">
        <v>47</v>
      </c>
      <c r="B49" s="247" t="s">
        <v>47</v>
      </c>
      <c r="C49" s="56" t="s">
        <v>47</v>
      </c>
      <c r="D49" s="3">
        <v>0</v>
      </c>
      <c r="E49" s="3">
        <v>0</v>
      </c>
      <c r="F49" s="147">
        <f t="shared" si="0"/>
        <v>0</v>
      </c>
      <c r="G49" s="8">
        <f t="shared" si="2"/>
        <v>0</v>
      </c>
      <c r="H49" s="215"/>
    </row>
    <row r="50" spans="1:8" ht="17.25" x14ac:dyDescent="0.3">
      <c r="A50" s="279"/>
      <c r="B50" s="247"/>
      <c r="C50" s="57" t="s">
        <v>54</v>
      </c>
      <c r="D50" s="18">
        <f>SUM(D49)</f>
        <v>0</v>
      </c>
      <c r="E50" s="18">
        <f>SUM(E49)</f>
        <v>0</v>
      </c>
      <c r="F50" s="151">
        <f t="shared" si="0"/>
        <v>0</v>
      </c>
      <c r="G50" s="21">
        <f t="shared" si="2"/>
        <v>0</v>
      </c>
      <c r="H50" s="218"/>
    </row>
    <row r="51" spans="1:8" ht="17.25" x14ac:dyDescent="0.3">
      <c r="A51" s="279" t="s">
        <v>90</v>
      </c>
      <c r="B51" s="313" t="s">
        <v>90</v>
      </c>
      <c r="C51" s="58" t="s">
        <v>72</v>
      </c>
      <c r="D51" s="3">
        <v>0</v>
      </c>
      <c r="E51" s="3">
        <v>0</v>
      </c>
      <c r="F51" s="147">
        <f t="shared" si="0"/>
        <v>0</v>
      </c>
      <c r="G51" s="8">
        <f t="shared" si="2"/>
        <v>0</v>
      </c>
      <c r="H51" s="215"/>
    </row>
    <row r="52" spans="1:8" ht="17.25" x14ac:dyDescent="0.3">
      <c r="A52" s="312"/>
      <c r="B52" s="314"/>
      <c r="C52" s="59" t="s">
        <v>54</v>
      </c>
      <c r="D52" s="22">
        <f>SUM(D51:D51)</f>
        <v>0</v>
      </c>
      <c r="E52" s="22">
        <f>SUM(E51:E51)</f>
        <v>0</v>
      </c>
      <c r="F52" s="152">
        <f t="shared" si="0"/>
        <v>0</v>
      </c>
      <c r="G52" s="23">
        <f t="shared" si="2"/>
        <v>0</v>
      </c>
      <c r="H52" s="221"/>
    </row>
    <row r="53" spans="1:8" ht="17.25" customHeight="1" x14ac:dyDescent="0.3"/>
  </sheetData>
  <mergeCells count="21">
    <mergeCell ref="A24:A27"/>
    <mergeCell ref="B24:B27"/>
    <mergeCell ref="A51:A52"/>
    <mergeCell ref="B51:B52"/>
    <mergeCell ref="A28:A48"/>
    <mergeCell ref="B28:B36"/>
    <mergeCell ref="B37:B45"/>
    <mergeCell ref="B46:B48"/>
    <mergeCell ref="A49:A50"/>
    <mergeCell ref="B49:B50"/>
    <mergeCell ref="A6:C6"/>
    <mergeCell ref="A7:A23"/>
    <mergeCell ref="B7:B12"/>
    <mergeCell ref="B13:B16"/>
    <mergeCell ref="B17:B23"/>
    <mergeCell ref="F3:G3"/>
    <mergeCell ref="A1:H1"/>
    <mergeCell ref="A4:A5"/>
    <mergeCell ref="B4:B5"/>
    <mergeCell ref="C4:C5"/>
    <mergeCell ref="E4:F4"/>
  </mergeCells>
  <phoneticPr fontId="32" type="noConversion"/>
  <printOptions horizontalCentered="1" verticalCentered="1"/>
  <pageMargins left="0.59041666984558105" right="0.39361110329627991" top="0.39361110329627991" bottom="0.39361110329627991" header="0.31486111879348755" footer="0.31486111879348755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51"/>
    <pageSetUpPr fitToPage="1"/>
  </sheetPr>
  <dimension ref="A1:H53"/>
  <sheetViews>
    <sheetView tabSelected="1" zoomScale="85" zoomScaleNormal="85" zoomScaleSheetLayoutView="75" workbookViewId="0">
      <selection activeCell="H7" sqref="H7"/>
    </sheetView>
  </sheetViews>
  <sheetFormatPr defaultRowHeight="16.5" x14ac:dyDescent="0.3"/>
  <cols>
    <col min="1" max="2" width="15.875" bestFit="1" customWidth="1"/>
    <col min="3" max="3" width="23.25" bestFit="1" customWidth="1"/>
    <col min="4" max="6" width="15.125" style="39" customWidth="1"/>
    <col min="7" max="7" width="13.875" style="71" bestFit="1" customWidth="1"/>
    <col min="8" max="8" width="109.25" style="36" bestFit="1" customWidth="1"/>
  </cols>
  <sheetData>
    <row r="1" spans="1:8" ht="36" customHeight="1" x14ac:dyDescent="0.3">
      <c r="A1" s="294" t="s">
        <v>107</v>
      </c>
      <c r="B1" s="294"/>
      <c r="C1" s="294"/>
      <c r="D1" s="294"/>
      <c r="E1" s="294"/>
      <c r="F1" s="294"/>
      <c r="G1" s="294"/>
      <c r="H1" s="294"/>
    </row>
    <row r="2" spans="1:8" ht="9.75" customHeight="1" x14ac:dyDescent="0.3">
      <c r="A2" s="14"/>
      <c r="B2" s="15"/>
      <c r="C2" s="15"/>
      <c r="D2" s="37"/>
      <c r="E2" s="37"/>
      <c r="F2" s="37"/>
      <c r="G2" s="68"/>
      <c r="H2" s="33"/>
    </row>
    <row r="3" spans="1:8" ht="17.25" x14ac:dyDescent="0.3">
      <c r="A3" s="16"/>
      <c r="B3" s="16"/>
      <c r="C3" s="16"/>
      <c r="D3" s="16"/>
      <c r="E3" s="16"/>
      <c r="F3" s="307"/>
      <c r="G3" s="307"/>
      <c r="H3" s="34" t="s">
        <v>89</v>
      </c>
    </row>
    <row r="4" spans="1:8" ht="17.25" x14ac:dyDescent="0.3">
      <c r="A4" s="308" t="s">
        <v>59</v>
      </c>
      <c r="B4" s="310" t="s">
        <v>53</v>
      </c>
      <c r="C4" s="310" t="s">
        <v>66</v>
      </c>
      <c r="D4" s="13" t="s">
        <v>52</v>
      </c>
      <c r="E4" s="302" t="s">
        <v>81</v>
      </c>
      <c r="F4" s="303"/>
      <c r="G4" s="69" t="s">
        <v>84</v>
      </c>
      <c r="H4" s="60"/>
    </row>
    <row r="5" spans="1:8" ht="17.25" x14ac:dyDescent="0.3">
      <c r="A5" s="309"/>
      <c r="B5" s="311"/>
      <c r="C5" s="311"/>
      <c r="D5" s="153" t="s">
        <v>61</v>
      </c>
      <c r="E5" s="153" t="s">
        <v>62</v>
      </c>
      <c r="F5" s="153" t="s">
        <v>74</v>
      </c>
      <c r="G5" s="70" t="s">
        <v>44</v>
      </c>
      <c r="H5" s="46" t="s">
        <v>15</v>
      </c>
    </row>
    <row r="6" spans="1:8" ht="17.25" x14ac:dyDescent="0.3">
      <c r="A6" s="316" t="s">
        <v>85</v>
      </c>
      <c r="B6" s="317"/>
      <c r="C6" s="317"/>
      <c r="D6" s="38">
        <f>D12+D16+D23+D27+D36+D45+D48+D50+D52</f>
        <v>42000000</v>
      </c>
      <c r="E6" s="38">
        <f>E12+E16+E23+E27+E36+E45+E48+E50+E52</f>
        <v>39068744</v>
      </c>
      <c r="F6" s="149">
        <f>ROUND(E6/$E$6,4)</f>
        <v>1</v>
      </c>
      <c r="G6" s="24">
        <f>G12+G16+G23+G27+G36+G45+G48+G50+G52</f>
        <v>-2931256</v>
      </c>
      <c r="H6" s="35"/>
    </row>
    <row r="7" spans="1:8" ht="51.75" x14ac:dyDescent="0.3">
      <c r="A7" s="278" t="s">
        <v>65</v>
      </c>
      <c r="B7" s="247" t="s">
        <v>60</v>
      </c>
      <c r="C7" s="53" t="s">
        <v>78</v>
      </c>
      <c r="D7" s="45">
        <v>877600</v>
      </c>
      <c r="E7" s="180">
        <v>808240</v>
      </c>
      <c r="F7" s="150">
        <f t="shared" ref="F7:F52" si="0">ROUND(E7/$E$6,4)</f>
        <v>2.07E-2</v>
      </c>
      <c r="G7" s="44">
        <f t="shared" ref="G7:G52" si="1">E7-D7</f>
        <v>-69360</v>
      </c>
      <c r="H7" s="222" t="s">
        <v>143</v>
      </c>
    </row>
    <row r="8" spans="1:8" ht="17.25" x14ac:dyDescent="0.3">
      <c r="A8" s="278"/>
      <c r="B8" s="247"/>
      <c r="C8" s="53" t="s">
        <v>0</v>
      </c>
      <c r="D8" s="45">
        <v>6000000</v>
      </c>
      <c r="E8" s="180">
        <v>5672750</v>
      </c>
      <c r="F8" s="150">
        <f t="shared" si="0"/>
        <v>0.1452</v>
      </c>
      <c r="G8" s="44">
        <f t="shared" si="1"/>
        <v>-327250</v>
      </c>
      <c r="H8" s="225" t="s">
        <v>114</v>
      </c>
    </row>
    <row r="9" spans="1:8" ht="69" x14ac:dyDescent="0.3">
      <c r="A9" s="278"/>
      <c r="B9" s="247"/>
      <c r="C9" s="53" t="s">
        <v>93</v>
      </c>
      <c r="D9" s="45">
        <v>7400000</v>
      </c>
      <c r="E9" s="180">
        <v>6064400</v>
      </c>
      <c r="F9" s="150">
        <f t="shared" si="0"/>
        <v>0.1552</v>
      </c>
      <c r="G9" s="44">
        <f t="shared" si="1"/>
        <v>-1335600</v>
      </c>
      <c r="H9" s="219" t="s">
        <v>141</v>
      </c>
    </row>
    <row r="10" spans="1:8" ht="69" x14ac:dyDescent="0.3">
      <c r="A10" s="278"/>
      <c r="B10" s="247"/>
      <c r="C10" s="53" t="s">
        <v>95</v>
      </c>
      <c r="D10" s="45">
        <v>600000</v>
      </c>
      <c r="E10" s="180">
        <v>402210</v>
      </c>
      <c r="F10" s="150">
        <f t="shared" si="0"/>
        <v>1.03E-2</v>
      </c>
      <c r="G10" s="44">
        <f t="shared" si="1"/>
        <v>-197790</v>
      </c>
      <c r="H10" s="222" t="s">
        <v>142</v>
      </c>
    </row>
    <row r="11" spans="1:8" ht="17.25" x14ac:dyDescent="0.3">
      <c r="A11" s="278"/>
      <c r="B11" s="247"/>
      <c r="C11" s="53" t="s">
        <v>41</v>
      </c>
      <c r="D11" s="45">
        <v>1000000</v>
      </c>
      <c r="E11" s="180">
        <v>443200</v>
      </c>
      <c r="F11" s="150">
        <f t="shared" si="0"/>
        <v>1.1299999999999999E-2</v>
      </c>
      <c r="G11" s="44">
        <f t="shared" si="1"/>
        <v>-556800</v>
      </c>
      <c r="H11" s="219" t="s">
        <v>112</v>
      </c>
    </row>
    <row r="12" spans="1:8" ht="17.25" x14ac:dyDescent="0.3">
      <c r="A12" s="278"/>
      <c r="B12" s="247"/>
      <c r="C12" s="54" t="s">
        <v>54</v>
      </c>
      <c r="D12" s="18">
        <f>SUM(D7:D11)</f>
        <v>15877600</v>
      </c>
      <c r="E12" s="168">
        <f>SUM(E7:E11)</f>
        <v>13390800</v>
      </c>
      <c r="F12" s="151">
        <f t="shared" si="0"/>
        <v>0.3427</v>
      </c>
      <c r="G12" s="21">
        <f t="shared" si="1"/>
        <v>-2486800</v>
      </c>
      <c r="H12" s="218"/>
    </row>
    <row r="13" spans="1:8" ht="17.25" x14ac:dyDescent="0.3">
      <c r="A13" s="278"/>
      <c r="B13" s="313" t="s">
        <v>38</v>
      </c>
      <c r="C13" s="55" t="s">
        <v>3</v>
      </c>
      <c r="D13" s="3">
        <v>0</v>
      </c>
      <c r="E13" s="173">
        <v>0</v>
      </c>
      <c r="F13" s="147">
        <f t="shared" si="0"/>
        <v>0</v>
      </c>
      <c r="G13" s="8">
        <f t="shared" si="1"/>
        <v>0</v>
      </c>
      <c r="H13" s="215"/>
    </row>
    <row r="14" spans="1:8" ht="17.25" x14ac:dyDescent="0.3">
      <c r="A14" s="278"/>
      <c r="B14" s="313"/>
      <c r="C14" s="55" t="s">
        <v>21</v>
      </c>
      <c r="D14" s="3"/>
      <c r="E14" s="173">
        <v>0</v>
      </c>
      <c r="F14" s="147">
        <f t="shared" si="0"/>
        <v>0</v>
      </c>
      <c r="G14" s="8">
        <f t="shared" si="1"/>
        <v>0</v>
      </c>
      <c r="H14" s="215"/>
    </row>
    <row r="15" spans="1:8" ht="17.25" x14ac:dyDescent="0.3">
      <c r="A15" s="278"/>
      <c r="B15" s="247"/>
      <c r="C15" s="55" t="s">
        <v>71</v>
      </c>
      <c r="D15" s="3">
        <v>400000</v>
      </c>
      <c r="E15" s="173">
        <v>104600</v>
      </c>
      <c r="F15" s="147">
        <f t="shared" si="0"/>
        <v>2.7000000000000001E-3</v>
      </c>
      <c r="G15" s="8">
        <f t="shared" si="1"/>
        <v>-295400</v>
      </c>
      <c r="H15" s="215" t="s">
        <v>140</v>
      </c>
    </row>
    <row r="16" spans="1:8" ht="17.25" x14ac:dyDescent="0.3">
      <c r="A16" s="278"/>
      <c r="B16" s="247"/>
      <c r="C16" s="54" t="s">
        <v>54</v>
      </c>
      <c r="D16" s="18">
        <f>SUM(D13:D15)</f>
        <v>400000</v>
      </c>
      <c r="E16" s="168">
        <f>SUM(E13:E15)</f>
        <v>104600</v>
      </c>
      <c r="F16" s="151">
        <f t="shared" si="0"/>
        <v>2.7000000000000001E-3</v>
      </c>
      <c r="G16" s="21">
        <f t="shared" si="1"/>
        <v>-295400</v>
      </c>
      <c r="H16" s="218"/>
    </row>
    <row r="17" spans="1:8" ht="17.25" x14ac:dyDescent="0.3">
      <c r="A17" s="278"/>
      <c r="B17" s="247" t="s">
        <v>63</v>
      </c>
      <c r="C17" s="55" t="s">
        <v>1</v>
      </c>
      <c r="D17" s="3">
        <v>9122400</v>
      </c>
      <c r="E17" s="191">
        <v>3750740</v>
      </c>
      <c r="F17" s="147">
        <f t="shared" si="0"/>
        <v>9.6000000000000002E-2</v>
      </c>
      <c r="G17" s="8">
        <f t="shared" si="1"/>
        <v>-5371660</v>
      </c>
      <c r="H17" s="223" t="s">
        <v>115</v>
      </c>
    </row>
    <row r="18" spans="1:8" ht="17.25" x14ac:dyDescent="0.3">
      <c r="A18" s="278"/>
      <c r="B18" s="247"/>
      <c r="C18" s="55" t="s">
        <v>88</v>
      </c>
      <c r="D18" s="45">
        <v>1000000</v>
      </c>
      <c r="E18" s="180">
        <v>4226910</v>
      </c>
      <c r="F18" s="150">
        <f t="shared" si="0"/>
        <v>0.1082</v>
      </c>
      <c r="G18" s="44">
        <f t="shared" si="1"/>
        <v>3226910</v>
      </c>
      <c r="H18" s="223" t="s">
        <v>116</v>
      </c>
    </row>
    <row r="19" spans="1:8" ht="17.25" x14ac:dyDescent="0.3">
      <c r="A19" s="278"/>
      <c r="B19" s="247"/>
      <c r="C19" s="56" t="s">
        <v>2</v>
      </c>
      <c r="D19" s="43">
        <v>2000000</v>
      </c>
      <c r="E19" s="165">
        <v>16780</v>
      </c>
      <c r="F19" s="147">
        <f t="shared" si="0"/>
        <v>4.0000000000000002E-4</v>
      </c>
      <c r="G19" s="8">
        <f t="shared" si="1"/>
        <v>-1983220</v>
      </c>
      <c r="H19" s="223" t="s">
        <v>111</v>
      </c>
    </row>
    <row r="20" spans="1:8" ht="17.25" x14ac:dyDescent="0.3">
      <c r="A20" s="278"/>
      <c r="B20" s="247"/>
      <c r="C20" s="56" t="s">
        <v>22</v>
      </c>
      <c r="D20" s="43">
        <v>5000000</v>
      </c>
      <c r="E20" s="165">
        <v>3889910</v>
      </c>
      <c r="F20" s="147">
        <f t="shared" si="0"/>
        <v>9.9599999999999994E-2</v>
      </c>
      <c r="G20" s="8">
        <f t="shared" si="1"/>
        <v>-1110090</v>
      </c>
      <c r="H20" s="219" t="s">
        <v>101</v>
      </c>
    </row>
    <row r="21" spans="1:8" ht="17.25" x14ac:dyDescent="0.3">
      <c r="A21" s="278"/>
      <c r="B21" s="247"/>
      <c r="C21" s="56" t="s">
        <v>76</v>
      </c>
      <c r="D21" s="49">
        <v>1850000</v>
      </c>
      <c r="E21" s="167">
        <v>2635980</v>
      </c>
      <c r="F21" s="147">
        <f t="shared" si="0"/>
        <v>6.7500000000000004E-2</v>
      </c>
      <c r="G21" s="50">
        <f t="shared" si="1"/>
        <v>785980</v>
      </c>
      <c r="H21" s="223" t="s">
        <v>108</v>
      </c>
    </row>
    <row r="22" spans="1:8" ht="17.25" x14ac:dyDescent="0.3">
      <c r="A22" s="278"/>
      <c r="B22" s="247"/>
      <c r="C22" s="56" t="s">
        <v>4</v>
      </c>
      <c r="D22" s="49">
        <v>2000000</v>
      </c>
      <c r="E22" s="194">
        <v>2080769</v>
      </c>
      <c r="F22" s="147">
        <f t="shared" si="0"/>
        <v>5.33E-2</v>
      </c>
      <c r="G22" s="50">
        <f t="shared" si="1"/>
        <v>80769</v>
      </c>
      <c r="H22" s="219" t="s">
        <v>109</v>
      </c>
    </row>
    <row r="23" spans="1:8" ht="17.25" x14ac:dyDescent="0.3">
      <c r="A23" s="278"/>
      <c r="B23" s="247"/>
      <c r="C23" s="57" t="s">
        <v>54</v>
      </c>
      <c r="D23" s="18">
        <f>SUM(D17:D22)</f>
        <v>20972400</v>
      </c>
      <c r="E23" s="168">
        <f>SUM(E17:E22)</f>
        <v>16601089</v>
      </c>
      <c r="F23" s="151">
        <f t="shared" si="0"/>
        <v>0.4249</v>
      </c>
      <c r="G23" s="21">
        <f t="shared" si="1"/>
        <v>-4371311</v>
      </c>
      <c r="H23" s="218"/>
    </row>
    <row r="24" spans="1:8" ht="17.25" x14ac:dyDescent="0.3">
      <c r="A24" s="228" t="s">
        <v>24</v>
      </c>
      <c r="B24" s="247" t="s">
        <v>58</v>
      </c>
      <c r="C24" s="56" t="s">
        <v>58</v>
      </c>
      <c r="D24" s="25">
        <v>0</v>
      </c>
      <c r="E24" s="170">
        <v>0</v>
      </c>
      <c r="F24" s="148">
        <f t="shared" si="0"/>
        <v>0</v>
      </c>
      <c r="G24" s="20">
        <f t="shared" si="1"/>
        <v>0</v>
      </c>
      <c r="H24" s="215"/>
    </row>
    <row r="25" spans="1:8" ht="17.25" x14ac:dyDescent="0.3">
      <c r="A25" s="263"/>
      <c r="B25" s="247"/>
      <c r="C25" s="56" t="s">
        <v>13</v>
      </c>
      <c r="D25" s="51">
        <v>0</v>
      </c>
      <c r="E25" s="172">
        <v>0</v>
      </c>
      <c r="F25" s="148">
        <f t="shared" si="0"/>
        <v>0</v>
      </c>
      <c r="G25" s="52">
        <f t="shared" si="1"/>
        <v>0</v>
      </c>
      <c r="H25" s="215"/>
    </row>
    <row r="26" spans="1:8" ht="17.25" x14ac:dyDescent="0.3">
      <c r="A26" s="263"/>
      <c r="B26" s="247"/>
      <c r="C26" s="56" t="s">
        <v>31</v>
      </c>
      <c r="D26" s="51">
        <v>0</v>
      </c>
      <c r="E26" s="172">
        <v>0</v>
      </c>
      <c r="F26" s="148">
        <f t="shared" si="0"/>
        <v>0</v>
      </c>
      <c r="G26" s="52">
        <f t="shared" si="1"/>
        <v>0</v>
      </c>
      <c r="H26" s="215"/>
    </row>
    <row r="27" spans="1:8" ht="17.25" x14ac:dyDescent="0.3">
      <c r="A27" s="246"/>
      <c r="B27" s="247"/>
      <c r="C27" s="57" t="s">
        <v>54</v>
      </c>
      <c r="D27" s="18">
        <f>SUM(D24:D26)</f>
        <v>0</v>
      </c>
      <c r="E27" s="168">
        <f>SUM(E24:E26)</f>
        <v>0</v>
      </c>
      <c r="F27" s="151">
        <f t="shared" si="0"/>
        <v>0</v>
      </c>
      <c r="G27" s="21">
        <f t="shared" si="1"/>
        <v>0</v>
      </c>
      <c r="H27" s="218"/>
    </row>
    <row r="28" spans="1:8" ht="17.25" x14ac:dyDescent="0.3">
      <c r="A28" s="278" t="s">
        <v>68</v>
      </c>
      <c r="B28" s="306" t="s">
        <v>63</v>
      </c>
      <c r="C28" s="55" t="s">
        <v>64</v>
      </c>
      <c r="D28" s="45">
        <v>0</v>
      </c>
      <c r="E28" s="180"/>
      <c r="F28" s="150">
        <f t="shared" si="0"/>
        <v>0</v>
      </c>
      <c r="G28" s="44">
        <f t="shared" si="1"/>
        <v>0</v>
      </c>
      <c r="H28" s="219"/>
    </row>
    <row r="29" spans="1:8" ht="17.25" x14ac:dyDescent="0.3">
      <c r="A29" s="278"/>
      <c r="B29" s="306"/>
      <c r="C29" s="56" t="s">
        <v>5</v>
      </c>
      <c r="D29" s="3">
        <v>0</v>
      </c>
      <c r="E29" s="173">
        <v>0</v>
      </c>
      <c r="F29" s="147">
        <f t="shared" si="0"/>
        <v>0</v>
      </c>
      <c r="G29" s="8">
        <f t="shared" si="1"/>
        <v>0</v>
      </c>
      <c r="H29" s="215"/>
    </row>
    <row r="30" spans="1:8" ht="17.25" x14ac:dyDescent="0.3">
      <c r="A30" s="278"/>
      <c r="B30" s="306"/>
      <c r="C30" s="56" t="s">
        <v>69</v>
      </c>
      <c r="D30" s="3">
        <v>0</v>
      </c>
      <c r="E30" s="173">
        <v>0</v>
      </c>
      <c r="F30" s="147">
        <f t="shared" si="0"/>
        <v>0</v>
      </c>
      <c r="G30" s="8">
        <f t="shared" si="1"/>
        <v>0</v>
      </c>
      <c r="H30" s="215"/>
    </row>
    <row r="31" spans="1:8" ht="17.25" x14ac:dyDescent="0.3">
      <c r="A31" s="278"/>
      <c r="B31" s="306"/>
      <c r="C31" s="56" t="s">
        <v>70</v>
      </c>
      <c r="D31" s="3">
        <v>0</v>
      </c>
      <c r="E31" s="173"/>
      <c r="F31" s="147">
        <f t="shared" si="0"/>
        <v>0</v>
      </c>
      <c r="G31" s="8">
        <f t="shared" si="1"/>
        <v>0</v>
      </c>
      <c r="H31" s="219"/>
    </row>
    <row r="32" spans="1:8" ht="17.25" x14ac:dyDescent="0.3">
      <c r="A32" s="278"/>
      <c r="B32" s="306"/>
      <c r="C32" s="56" t="s">
        <v>23</v>
      </c>
      <c r="D32" s="3">
        <v>0</v>
      </c>
      <c r="E32" s="173">
        <v>0</v>
      </c>
      <c r="F32" s="147">
        <f t="shared" si="0"/>
        <v>0</v>
      </c>
      <c r="G32" s="8">
        <f t="shared" si="1"/>
        <v>0</v>
      </c>
      <c r="H32" s="215"/>
    </row>
    <row r="33" spans="1:8" ht="17.25" x14ac:dyDescent="0.3">
      <c r="A33" s="278"/>
      <c r="B33" s="306"/>
      <c r="C33" s="56" t="s">
        <v>16</v>
      </c>
      <c r="D33" s="3">
        <v>0</v>
      </c>
      <c r="E33" s="173">
        <v>0</v>
      </c>
      <c r="F33" s="147">
        <f t="shared" si="0"/>
        <v>0</v>
      </c>
      <c r="G33" s="8">
        <f t="shared" si="1"/>
        <v>0</v>
      </c>
      <c r="H33" s="215"/>
    </row>
    <row r="34" spans="1:8" ht="17.25" x14ac:dyDescent="0.3">
      <c r="A34" s="278"/>
      <c r="B34" s="306"/>
      <c r="C34" s="56" t="s">
        <v>29</v>
      </c>
      <c r="D34" s="3">
        <v>0</v>
      </c>
      <c r="E34" s="173">
        <v>0</v>
      </c>
      <c r="F34" s="147">
        <f t="shared" si="0"/>
        <v>0</v>
      </c>
      <c r="G34" s="8">
        <f t="shared" si="1"/>
        <v>0</v>
      </c>
      <c r="H34" s="215"/>
    </row>
    <row r="35" spans="1:8" ht="17.25" x14ac:dyDescent="0.3">
      <c r="A35" s="278"/>
      <c r="B35" s="306"/>
      <c r="C35" s="56" t="s">
        <v>77</v>
      </c>
      <c r="D35" s="3">
        <v>0</v>
      </c>
      <c r="E35" s="173">
        <v>0</v>
      </c>
      <c r="F35" s="147">
        <f t="shared" si="0"/>
        <v>0</v>
      </c>
      <c r="G35" s="8">
        <f t="shared" si="1"/>
        <v>0</v>
      </c>
      <c r="H35" s="215"/>
    </row>
    <row r="36" spans="1:8" ht="17.25" x14ac:dyDescent="0.3">
      <c r="A36" s="278"/>
      <c r="B36" s="306"/>
      <c r="C36" s="57" t="s">
        <v>54</v>
      </c>
      <c r="D36" s="18">
        <f>SUM(D28:D35)</f>
        <v>0</v>
      </c>
      <c r="E36" s="168">
        <f>SUM(E28:E35)</f>
        <v>0</v>
      </c>
      <c r="F36" s="151">
        <f t="shared" si="0"/>
        <v>0</v>
      </c>
      <c r="G36" s="21">
        <f t="shared" si="1"/>
        <v>0</v>
      </c>
      <c r="H36" s="218"/>
    </row>
    <row r="37" spans="1:8" ht="17.25" x14ac:dyDescent="0.3">
      <c r="A37" s="278"/>
      <c r="B37" s="306" t="s">
        <v>57</v>
      </c>
      <c r="C37" s="56" t="s">
        <v>75</v>
      </c>
      <c r="D37" s="3">
        <v>0</v>
      </c>
      <c r="E37" s="173">
        <v>0</v>
      </c>
      <c r="F37" s="147">
        <f t="shared" si="0"/>
        <v>0</v>
      </c>
      <c r="G37" s="8">
        <f t="shared" si="1"/>
        <v>0</v>
      </c>
      <c r="H37" s="215"/>
    </row>
    <row r="38" spans="1:8" ht="17.25" x14ac:dyDescent="0.3">
      <c r="A38" s="278"/>
      <c r="B38" s="306"/>
      <c r="C38" s="56" t="s">
        <v>7</v>
      </c>
      <c r="D38" s="3">
        <v>0</v>
      </c>
      <c r="E38" s="173">
        <v>0</v>
      </c>
      <c r="F38" s="147">
        <f t="shared" si="0"/>
        <v>0</v>
      </c>
      <c r="G38" s="8">
        <f>E38-D38</f>
        <v>0</v>
      </c>
      <c r="H38" s="215"/>
    </row>
    <row r="39" spans="1:8" ht="17.25" x14ac:dyDescent="0.3">
      <c r="A39" s="278"/>
      <c r="B39" s="306"/>
      <c r="C39" s="56" t="s">
        <v>27</v>
      </c>
      <c r="D39" s="3">
        <v>0</v>
      </c>
      <c r="E39" s="173">
        <v>0</v>
      </c>
      <c r="F39" s="147">
        <f t="shared" si="0"/>
        <v>0</v>
      </c>
      <c r="G39" s="8">
        <f t="shared" si="1"/>
        <v>0</v>
      </c>
      <c r="H39" s="215"/>
    </row>
    <row r="40" spans="1:8" ht="17.25" x14ac:dyDescent="0.3">
      <c r="A40" s="278"/>
      <c r="B40" s="306"/>
      <c r="C40" s="56" t="s">
        <v>80</v>
      </c>
      <c r="D40" s="3">
        <v>0</v>
      </c>
      <c r="E40" s="173">
        <v>0</v>
      </c>
      <c r="F40" s="147">
        <f t="shared" si="0"/>
        <v>0</v>
      </c>
      <c r="G40" s="8">
        <f t="shared" si="1"/>
        <v>0</v>
      </c>
      <c r="H40" s="215"/>
    </row>
    <row r="41" spans="1:8" ht="17.25" x14ac:dyDescent="0.3">
      <c r="A41" s="278"/>
      <c r="B41" s="306"/>
      <c r="C41" s="56" t="s">
        <v>82</v>
      </c>
      <c r="D41" s="3">
        <v>0</v>
      </c>
      <c r="E41" s="173">
        <v>0</v>
      </c>
      <c r="F41" s="147">
        <f t="shared" si="0"/>
        <v>0</v>
      </c>
      <c r="G41" s="8">
        <f t="shared" si="1"/>
        <v>0</v>
      </c>
      <c r="H41" s="215"/>
    </row>
    <row r="42" spans="1:8" ht="17.25" x14ac:dyDescent="0.3">
      <c r="A42" s="278"/>
      <c r="B42" s="306"/>
      <c r="C42" s="56" t="s">
        <v>37</v>
      </c>
      <c r="D42" s="3">
        <v>0</v>
      </c>
      <c r="E42" s="173">
        <v>0</v>
      </c>
      <c r="F42" s="147">
        <f t="shared" si="0"/>
        <v>0</v>
      </c>
      <c r="G42" s="8">
        <f t="shared" si="1"/>
        <v>0</v>
      </c>
      <c r="H42" s="215"/>
    </row>
    <row r="43" spans="1:8" ht="17.25" x14ac:dyDescent="0.3">
      <c r="A43" s="278"/>
      <c r="B43" s="306"/>
      <c r="C43" s="56" t="s">
        <v>73</v>
      </c>
      <c r="D43" s="3">
        <v>0</v>
      </c>
      <c r="E43" s="173">
        <v>0</v>
      </c>
      <c r="F43" s="147">
        <f t="shared" si="0"/>
        <v>0</v>
      </c>
      <c r="G43" s="8">
        <f t="shared" si="1"/>
        <v>0</v>
      </c>
      <c r="H43" s="215"/>
    </row>
    <row r="44" spans="1:8" ht="17.25" x14ac:dyDescent="0.3">
      <c r="A44" s="278"/>
      <c r="B44" s="306"/>
      <c r="C44" s="56" t="s">
        <v>32</v>
      </c>
      <c r="D44" s="3">
        <v>0</v>
      </c>
      <c r="E44" s="3">
        <v>0</v>
      </c>
      <c r="F44" s="147">
        <f t="shared" si="0"/>
        <v>0</v>
      </c>
      <c r="G44" s="8">
        <f t="shared" si="1"/>
        <v>0</v>
      </c>
      <c r="H44" s="215"/>
    </row>
    <row r="45" spans="1:8" ht="17.25" x14ac:dyDescent="0.3">
      <c r="A45" s="278"/>
      <c r="B45" s="306"/>
      <c r="C45" s="57" t="s">
        <v>54</v>
      </c>
      <c r="D45" s="18">
        <f>SUM(D37:D44)</f>
        <v>0</v>
      </c>
      <c r="E45" s="18">
        <f>SUM(E37:E44)</f>
        <v>0</v>
      </c>
      <c r="F45" s="151">
        <f t="shared" si="0"/>
        <v>0</v>
      </c>
      <c r="G45" s="21">
        <f t="shared" si="1"/>
        <v>0</v>
      </c>
      <c r="H45" s="218"/>
    </row>
    <row r="46" spans="1:8" ht="17.25" x14ac:dyDescent="0.3">
      <c r="A46" s="278"/>
      <c r="B46" s="315" t="s">
        <v>68</v>
      </c>
      <c r="C46" s="56" t="s">
        <v>18</v>
      </c>
      <c r="D46" s="3">
        <v>4000000</v>
      </c>
      <c r="E46" s="3">
        <v>8972255</v>
      </c>
      <c r="F46" s="147">
        <f t="shared" si="0"/>
        <v>0.22969999999999999</v>
      </c>
      <c r="G46" s="8">
        <f t="shared" si="1"/>
        <v>4972255</v>
      </c>
      <c r="H46" s="223" t="s">
        <v>113</v>
      </c>
    </row>
    <row r="47" spans="1:8" ht="17.25" x14ac:dyDescent="0.3">
      <c r="A47" s="278"/>
      <c r="B47" s="315"/>
      <c r="C47" s="56" t="s">
        <v>98</v>
      </c>
      <c r="D47" s="3">
        <v>750000</v>
      </c>
      <c r="E47" s="3">
        <v>0</v>
      </c>
      <c r="F47" s="147">
        <f t="shared" si="0"/>
        <v>0</v>
      </c>
      <c r="G47" s="8">
        <f t="shared" si="1"/>
        <v>-750000</v>
      </c>
      <c r="H47" s="215"/>
    </row>
    <row r="48" spans="1:8" ht="17.25" x14ac:dyDescent="0.3">
      <c r="A48" s="278"/>
      <c r="B48" s="315"/>
      <c r="C48" s="57" t="s">
        <v>54</v>
      </c>
      <c r="D48" s="18">
        <f>SUM(D46:D47)</f>
        <v>4750000</v>
      </c>
      <c r="E48" s="18">
        <f>SUM(E46:E47)</f>
        <v>8972255</v>
      </c>
      <c r="F48" s="151">
        <f t="shared" si="0"/>
        <v>0.22969999999999999</v>
      </c>
      <c r="G48" s="21">
        <f t="shared" si="1"/>
        <v>4222255</v>
      </c>
      <c r="H48" s="218"/>
    </row>
    <row r="49" spans="1:8" ht="17.25" x14ac:dyDescent="0.3">
      <c r="A49" s="279" t="s">
        <v>47</v>
      </c>
      <c r="B49" s="318" t="s">
        <v>47</v>
      </c>
      <c r="C49" s="56" t="s">
        <v>47</v>
      </c>
      <c r="D49" s="3">
        <v>0</v>
      </c>
      <c r="E49" s="3"/>
      <c r="F49" s="147">
        <f t="shared" si="0"/>
        <v>0</v>
      </c>
      <c r="G49" s="8"/>
      <c r="H49" s="224"/>
    </row>
    <row r="50" spans="1:8" ht="17.25" x14ac:dyDescent="0.3">
      <c r="A50" s="279"/>
      <c r="B50" s="318"/>
      <c r="C50" s="57" t="s">
        <v>54</v>
      </c>
      <c r="D50" s="18">
        <f>SUM(D49)</f>
        <v>0</v>
      </c>
      <c r="E50" s="18">
        <f>SUM(E49)</f>
        <v>0</v>
      </c>
      <c r="F50" s="151">
        <f t="shared" si="0"/>
        <v>0</v>
      </c>
      <c r="G50" s="21">
        <f t="shared" si="1"/>
        <v>0</v>
      </c>
      <c r="H50" s="218"/>
    </row>
    <row r="51" spans="1:8" ht="17.25" x14ac:dyDescent="0.3">
      <c r="A51" s="279" t="s">
        <v>90</v>
      </c>
      <c r="B51" s="313" t="s">
        <v>90</v>
      </c>
      <c r="C51" s="58" t="s">
        <v>72</v>
      </c>
      <c r="D51" s="3">
        <v>0</v>
      </c>
      <c r="E51" s="3">
        <v>0</v>
      </c>
      <c r="F51" s="147">
        <f t="shared" si="0"/>
        <v>0</v>
      </c>
      <c r="G51" s="8">
        <f t="shared" si="1"/>
        <v>0</v>
      </c>
      <c r="H51" s="215"/>
    </row>
    <row r="52" spans="1:8" ht="17.25" x14ac:dyDescent="0.3">
      <c r="A52" s="312"/>
      <c r="B52" s="314"/>
      <c r="C52" s="59" t="s">
        <v>54</v>
      </c>
      <c r="D52" s="22">
        <f>SUM(D51:D51)</f>
        <v>0</v>
      </c>
      <c r="E52" s="22">
        <f>SUM(E51:E51)</f>
        <v>0</v>
      </c>
      <c r="F52" s="152">
        <f t="shared" si="0"/>
        <v>0</v>
      </c>
      <c r="G52" s="23">
        <f t="shared" si="1"/>
        <v>0</v>
      </c>
      <c r="H52" s="221"/>
    </row>
    <row r="53" spans="1:8" ht="17.25" customHeight="1" x14ac:dyDescent="0.3"/>
  </sheetData>
  <mergeCells count="21">
    <mergeCell ref="A24:A27"/>
    <mergeCell ref="B24:B27"/>
    <mergeCell ref="A1:H1"/>
    <mergeCell ref="F3:G3"/>
    <mergeCell ref="A4:A5"/>
    <mergeCell ref="B4:B5"/>
    <mergeCell ref="C4:C5"/>
    <mergeCell ref="E4:F4"/>
    <mergeCell ref="A6:C6"/>
    <mergeCell ref="A7:A23"/>
    <mergeCell ref="B7:B12"/>
    <mergeCell ref="B13:B16"/>
    <mergeCell ref="B17:B23"/>
    <mergeCell ref="A51:A52"/>
    <mergeCell ref="B51:B52"/>
    <mergeCell ref="A28:A48"/>
    <mergeCell ref="B28:B36"/>
    <mergeCell ref="B37:B45"/>
    <mergeCell ref="B46:B48"/>
    <mergeCell ref="A49:A50"/>
    <mergeCell ref="B49:B50"/>
  </mergeCells>
  <phoneticPr fontId="32" type="noConversion"/>
  <printOptions horizontalCentered="1" verticalCentered="1"/>
  <pageMargins left="0.59041666984558105" right="0.39361110329627991" top="0.39361110329627991" bottom="0.39361110329627991" header="0.31486111879348755" footer="0.3148611187934875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2024년 세입세출결산서 총괄표</vt:lpstr>
      <vt:lpstr>2024년 세입결산서</vt:lpstr>
      <vt:lpstr>2024년 세출결산서</vt:lpstr>
      <vt:lpstr>2024년 세출결산서(보조금)</vt:lpstr>
      <vt:lpstr>2024년 세출결산서(후원금)</vt:lpstr>
      <vt:lpstr>'2024년 세출결산서'!Print_Area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win10</cp:lastModifiedBy>
  <cp:revision>6</cp:revision>
  <cp:lastPrinted>2025-03-26T07:46:22Z</cp:lastPrinted>
  <dcterms:created xsi:type="dcterms:W3CDTF">2008-02-29T00:44:23Z</dcterms:created>
  <dcterms:modified xsi:type="dcterms:W3CDTF">2025-03-27T00:21:08Z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Windows_Unknown_Version</vt:lpwstr>
  </property>
  <property fmtid="{F29F85E0-4FF9-1068-AB91-08002B27B3D9}" pid="254">
    <vt:lpwstr>9.6.1.8229</vt:lpwstr>
  </property>
  <property fmtid="{F29F85E0-4FF9-1068-AB91-08002B27B3D9}" pid="255">
    <vt:lpwstr/>
  </property>
</Properties>
</file>