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4. 시청보고\1.운영비\2025\예산\전체_후원금포함\"/>
    </mc:Choice>
  </mc:AlternateContent>
  <xr:revisionPtr revIDLastSave="0" documentId="13_ncr:1_{4B8F7E4B-7095-425A-A5AC-C83113E35237}" xr6:coauthVersionLast="45" xr6:coauthVersionMax="45" xr10:uidLastSave="{00000000-0000-0000-0000-000000000000}"/>
  <bookViews>
    <workbookView xWindow="-120" yWindow="-120" windowWidth="29040" windowHeight="15750" tabRatio="902" firstSheet="1" activeTab="3" xr2:uid="{00000000-000D-0000-FFFF-FFFF00000000}"/>
  </bookViews>
  <sheets>
    <sheet name="2025년 세입세출예산서 총괄표" sheetId="52" r:id="rId1"/>
    <sheet name="2025년 세입예산서" sheetId="48" r:id="rId2"/>
    <sheet name="2025년 세출예산서" sheetId="57" r:id="rId3"/>
    <sheet name="2025년 세출예산서(보조금)" sheetId="62" r:id="rId4"/>
    <sheet name="2025년 세출예산서(후원금)" sheetId="63" r:id="rId5"/>
  </sheets>
  <externalReferences>
    <externalReference r:id="rId6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57" l="1"/>
  <c r="G7" i="62" l="1"/>
  <c r="J46" i="57"/>
  <c r="G18" i="57"/>
  <c r="F46" i="57"/>
  <c r="F47" i="57"/>
  <c r="F17" i="57"/>
  <c r="F18" i="57"/>
  <c r="F19" i="57"/>
  <c r="F20" i="57"/>
  <c r="F21" i="57"/>
  <c r="F9" i="57"/>
  <c r="F7" i="57"/>
  <c r="F8" i="57"/>
  <c r="F10" i="57"/>
  <c r="F7" i="48"/>
  <c r="F9" i="52"/>
  <c r="F10" i="52"/>
  <c r="H48" i="57" l="1"/>
  <c r="E48" i="57"/>
  <c r="H18" i="57"/>
  <c r="G19" i="62" l="1"/>
  <c r="H46" i="57"/>
  <c r="J48" i="57" l="1"/>
  <c r="D48" i="57"/>
  <c r="D10" i="48"/>
  <c r="E49" i="63" l="1"/>
  <c r="J11" i="57"/>
  <c r="L51" i="52" l="1"/>
  <c r="N50" i="52"/>
  <c r="K51" i="52"/>
  <c r="D48" i="62" l="1"/>
  <c r="L14" i="52" l="1"/>
  <c r="H45" i="57" l="1"/>
  <c r="G6" i="57" l="1"/>
  <c r="E13" i="57" l="1"/>
  <c r="E12" i="57"/>
  <c r="N19" i="52"/>
  <c r="L17" i="52"/>
  <c r="N14" i="52"/>
  <c r="N11" i="52"/>
  <c r="N8" i="52"/>
  <c r="G46" i="57"/>
  <c r="D41" i="57"/>
  <c r="G41" i="57" s="1"/>
  <c r="D40" i="57"/>
  <c r="G40" i="57" s="1"/>
  <c r="D39" i="57"/>
  <c r="G39" i="57" s="1"/>
  <c r="D38" i="57"/>
  <c r="G38" i="57" s="1"/>
  <c r="D37" i="57"/>
  <c r="G37" i="57" s="1"/>
  <c r="D36" i="57"/>
  <c r="G36" i="57" s="1"/>
  <c r="G34" i="57"/>
  <c r="D33" i="57"/>
  <c r="G33" i="57" s="1"/>
  <c r="D32" i="57"/>
  <c r="G32" i="57" s="1"/>
  <c r="D31" i="57"/>
  <c r="G31" i="57" s="1"/>
  <c r="D30" i="57"/>
  <c r="G30" i="57" s="1"/>
  <c r="D29" i="57"/>
  <c r="G29" i="57" s="1"/>
  <c r="D28" i="57"/>
  <c r="G28" i="57" s="1"/>
  <c r="D27" i="57"/>
  <c r="G27" i="57" s="1"/>
  <c r="D25" i="57"/>
  <c r="G25" i="57" s="1"/>
  <c r="G24" i="57"/>
  <c r="D13" i="57"/>
  <c r="E53" i="63"/>
  <c r="D53" i="63"/>
  <c r="G52" i="63"/>
  <c r="E51" i="63"/>
  <c r="D51" i="63"/>
  <c r="G50" i="63"/>
  <c r="D49" i="63"/>
  <c r="G46" i="63"/>
  <c r="G49" i="63" s="1"/>
  <c r="E45" i="63"/>
  <c r="D45" i="63"/>
  <c r="G44" i="63"/>
  <c r="G43" i="63"/>
  <c r="G42" i="63"/>
  <c r="G41" i="63"/>
  <c r="G40" i="63"/>
  <c r="G39" i="63"/>
  <c r="G38" i="63"/>
  <c r="G37" i="63"/>
  <c r="E36" i="63"/>
  <c r="D36" i="63"/>
  <c r="G35" i="63"/>
  <c r="G34" i="63"/>
  <c r="G33" i="63"/>
  <c r="G32" i="63"/>
  <c r="G31" i="63"/>
  <c r="G30" i="63"/>
  <c r="G29" i="63"/>
  <c r="G28" i="63"/>
  <c r="E27" i="63"/>
  <c r="D27" i="63"/>
  <c r="G27" i="63" s="1"/>
  <c r="G26" i="63"/>
  <c r="G25" i="63"/>
  <c r="G24" i="63"/>
  <c r="E23" i="63"/>
  <c r="D23" i="63"/>
  <c r="G22" i="63"/>
  <c r="G21" i="63"/>
  <c r="G20" i="63"/>
  <c r="G19" i="63"/>
  <c r="G18" i="63"/>
  <c r="G17" i="63"/>
  <c r="E16" i="63"/>
  <c r="D16" i="63"/>
  <c r="G15" i="63"/>
  <c r="G14" i="63"/>
  <c r="G13" i="63"/>
  <c r="E12" i="63"/>
  <c r="D12" i="63"/>
  <c r="G11" i="63"/>
  <c r="G10" i="63"/>
  <c r="G9" i="63"/>
  <c r="G8" i="63"/>
  <c r="G7" i="63"/>
  <c r="E10" i="48"/>
  <c r="D12" i="62"/>
  <c r="K11" i="57"/>
  <c r="I11" i="57"/>
  <c r="D11" i="57"/>
  <c r="L28" i="52"/>
  <c r="K28" i="52"/>
  <c r="E52" i="62"/>
  <c r="D52" i="62"/>
  <c r="G51" i="62"/>
  <c r="E50" i="62"/>
  <c r="D50" i="62"/>
  <c r="G49" i="62"/>
  <c r="E48" i="62"/>
  <c r="G48" i="62" s="1"/>
  <c r="G47" i="62"/>
  <c r="G46" i="62"/>
  <c r="E45" i="62"/>
  <c r="D45" i="62"/>
  <c r="G44" i="62"/>
  <c r="G43" i="62"/>
  <c r="G42" i="62"/>
  <c r="G41" i="62"/>
  <c r="G40" i="62"/>
  <c r="G39" i="62"/>
  <c r="G38" i="62"/>
  <c r="G37" i="62"/>
  <c r="E36" i="62"/>
  <c r="D36" i="62"/>
  <c r="G35" i="62"/>
  <c r="G34" i="62"/>
  <c r="G33" i="62"/>
  <c r="G32" i="62"/>
  <c r="G31" i="62"/>
  <c r="G30" i="62"/>
  <c r="G29" i="62"/>
  <c r="G28" i="62"/>
  <c r="E27" i="62"/>
  <c r="D27" i="62"/>
  <c r="G26" i="62"/>
  <c r="G25" i="62"/>
  <c r="G24" i="62"/>
  <c r="E23" i="62"/>
  <c r="G22" i="62"/>
  <c r="G21" i="62"/>
  <c r="G20" i="62"/>
  <c r="G18" i="62"/>
  <c r="G17" i="62"/>
  <c r="E16" i="62"/>
  <c r="D16" i="62"/>
  <c r="G15" i="62"/>
  <c r="G14" i="62"/>
  <c r="G13" i="62"/>
  <c r="G11" i="62"/>
  <c r="G9" i="62"/>
  <c r="G8" i="62"/>
  <c r="J44" i="57"/>
  <c r="J35" i="57"/>
  <c r="G51" i="57"/>
  <c r="G49" i="57"/>
  <c r="G43" i="57"/>
  <c r="G42" i="57"/>
  <c r="H51" i="57"/>
  <c r="H49" i="57"/>
  <c r="H43" i="57"/>
  <c r="H42" i="57"/>
  <c r="H41" i="57"/>
  <c r="H40" i="57"/>
  <c r="H39" i="57"/>
  <c r="H38" i="57"/>
  <c r="H37" i="57"/>
  <c r="H36" i="57"/>
  <c r="H34" i="57"/>
  <c r="H33" i="57"/>
  <c r="H32" i="57"/>
  <c r="H31" i="57"/>
  <c r="H30" i="57"/>
  <c r="H29" i="57"/>
  <c r="H28" i="57"/>
  <c r="H27" i="57"/>
  <c r="H25" i="57"/>
  <c r="H24" i="57"/>
  <c r="H23" i="57"/>
  <c r="H21" i="57"/>
  <c r="H20" i="57"/>
  <c r="H19" i="57"/>
  <c r="H17" i="57"/>
  <c r="H16" i="57"/>
  <c r="H14" i="57"/>
  <c r="H13" i="57"/>
  <c r="H12" i="57"/>
  <c r="H10" i="57"/>
  <c r="H9" i="57"/>
  <c r="H8" i="57"/>
  <c r="H7" i="57"/>
  <c r="I35" i="57"/>
  <c r="E35" i="57"/>
  <c r="G10" i="57"/>
  <c r="G7" i="57"/>
  <c r="G23" i="48"/>
  <c r="G22" i="48"/>
  <c r="G21" i="48"/>
  <c r="G19" i="48"/>
  <c r="G18" i="48"/>
  <c r="E24" i="48"/>
  <c r="D24" i="48"/>
  <c r="E20" i="48"/>
  <c r="D20" i="48"/>
  <c r="E16" i="48"/>
  <c r="D16" i="48"/>
  <c r="G16" i="48" s="1"/>
  <c r="G15" i="48"/>
  <c r="N54" i="52"/>
  <c r="N52" i="52"/>
  <c r="N48" i="52"/>
  <c r="N46" i="52"/>
  <c r="N45" i="52"/>
  <c r="N44" i="52"/>
  <c r="N43" i="52"/>
  <c r="N42" i="52"/>
  <c r="N41" i="52"/>
  <c r="N40" i="52"/>
  <c r="N39" i="52"/>
  <c r="N38" i="52"/>
  <c r="N36" i="52"/>
  <c r="N35" i="52"/>
  <c r="N34" i="52"/>
  <c r="N33" i="52"/>
  <c r="N32" i="52"/>
  <c r="N31" i="52"/>
  <c r="N30" i="52"/>
  <c r="N29" i="52"/>
  <c r="N27" i="52"/>
  <c r="N26" i="52"/>
  <c r="N23" i="52"/>
  <c r="N22" i="52"/>
  <c r="N21" i="52"/>
  <c r="N20" i="52"/>
  <c r="N18" i="52"/>
  <c r="N16" i="52"/>
  <c r="N12" i="52"/>
  <c r="N9" i="52"/>
  <c r="L55" i="52"/>
  <c r="K55" i="52"/>
  <c r="L53" i="52"/>
  <c r="K53" i="52"/>
  <c r="L47" i="52"/>
  <c r="K17" i="52"/>
  <c r="K13" i="52"/>
  <c r="K47" i="52"/>
  <c r="G25" i="52"/>
  <c r="G24" i="52"/>
  <c r="G21" i="52"/>
  <c r="G20" i="52"/>
  <c r="G11" i="52"/>
  <c r="E26" i="52"/>
  <c r="D26" i="52"/>
  <c r="E22" i="52"/>
  <c r="D22" i="52"/>
  <c r="D18" i="52"/>
  <c r="E18" i="52"/>
  <c r="D15" i="52"/>
  <c r="E12" i="52"/>
  <c r="D12" i="52"/>
  <c r="G17" i="52"/>
  <c r="E52" i="57"/>
  <c r="E50" i="57"/>
  <c r="K48" i="57"/>
  <c r="I48" i="57"/>
  <c r="K44" i="57"/>
  <c r="I44" i="57"/>
  <c r="E44" i="57"/>
  <c r="K35" i="57"/>
  <c r="K26" i="57"/>
  <c r="J26" i="57"/>
  <c r="I26" i="57"/>
  <c r="E26" i="57"/>
  <c r="K22" i="57"/>
  <c r="J22" i="57"/>
  <c r="I22" i="57"/>
  <c r="D22" i="57"/>
  <c r="K15" i="57"/>
  <c r="J15" i="57"/>
  <c r="I15" i="57"/>
  <c r="K37" i="52"/>
  <c r="L37" i="52"/>
  <c r="K24" i="52"/>
  <c r="E13" i="48"/>
  <c r="D13" i="48"/>
  <c r="I52" i="57"/>
  <c r="J52" i="57"/>
  <c r="K52" i="57"/>
  <c r="I50" i="57"/>
  <c r="J50" i="57"/>
  <c r="K50" i="57"/>
  <c r="D52" i="57"/>
  <c r="D50" i="57"/>
  <c r="G17" i="48"/>
  <c r="G14" i="48"/>
  <c r="G12" i="48"/>
  <c r="G11" i="48"/>
  <c r="G8" i="48"/>
  <c r="G7" i="48"/>
  <c r="G6" i="48"/>
  <c r="G8" i="52"/>
  <c r="G9" i="52"/>
  <c r="G10" i="52"/>
  <c r="E15" i="52"/>
  <c r="G23" i="52"/>
  <c r="G19" i="52"/>
  <c r="G16" i="52"/>
  <c r="G14" i="52"/>
  <c r="G13" i="52"/>
  <c r="D23" i="62"/>
  <c r="L13" i="52"/>
  <c r="L24" i="52"/>
  <c r="E7" i="52" l="1"/>
  <c r="F8" i="52"/>
  <c r="F7" i="52"/>
  <c r="F20" i="52"/>
  <c r="F14" i="52"/>
  <c r="F22" i="52"/>
  <c r="F13" i="52"/>
  <c r="L7" i="52"/>
  <c r="K7" i="52"/>
  <c r="H44" i="57"/>
  <c r="H26" i="57"/>
  <c r="G52" i="57"/>
  <c r="G50" i="57"/>
  <c r="N53" i="52"/>
  <c r="G36" i="63"/>
  <c r="D35" i="57"/>
  <c r="G35" i="57" s="1"/>
  <c r="G27" i="62"/>
  <c r="G16" i="62"/>
  <c r="N47" i="52"/>
  <c r="N37" i="52"/>
  <c r="N55" i="52"/>
  <c r="G18" i="52"/>
  <c r="N28" i="52"/>
  <c r="H52" i="57"/>
  <c r="H15" i="57"/>
  <c r="G45" i="62"/>
  <c r="H35" i="57"/>
  <c r="G52" i="62"/>
  <c r="G16" i="63"/>
  <c r="G53" i="63"/>
  <c r="D26" i="57"/>
  <c r="G23" i="63"/>
  <c r="D6" i="63"/>
  <c r="G23" i="62"/>
  <c r="N13" i="52"/>
  <c r="N24" i="52"/>
  <c r="G10" i="48"/>
  <c r="G26" i="52"/>
  <c r="D6" i="62"/>
  <c r="G51" i="63"/>
  <c r="D15" i="57"/>
  <c r="K5" i="57"/>
  <c r="G50" i="62"/>
  <c r="H50" i="57"/>
  <c r="G45" i="57"/>
  <c r="G24" i="48"/>
  <c r="G36" i="62"/>
  <c r="D7" i="52"/>
  <c r="G22" i="52"/>
  <c r="N17" i="52"/>
  <c r="G12" i="52"/>
  <c r="D44" i="57"/>
  <c r="G44" i="57" s="1"/>
  <c r="G13" i="48"/>
  <c r="G45" i="63"/>
  <c r="N51" i="52"/>
  <c r="G15" i="52"/>
  <c r="G48" i="57"/>
  <c r="H22" i="57"/>
  <c r="D5" i="48"/>
  <c r="E6" i="63"/>
  <c r="F6" i="63" s="1"/>
  <c r="G13" i="57"/>
  <c r="N49" i="52"/>
  <c r="F12" i="52"/>
  <c r="I5" i="57"/>
  <c r="H11" i="57"/>
  <c r="E5" i="48"/>
  <c r="G20" i="48"/>
  <c r="G12" i="57"/>
  <c r="G12" i="63"/>
  <c r="M48" i="52" l="1"/>
  <c r="M26" i="52"/>
  <c r="M21" i="52"/>
  <c r="M16" i="52"/>
  <c r="M11" i="52"/>
  <c r="M28" i="52"/>
  <c r="M18" i="52"/>
  <c r="M12" i="52"/>
  <c r="M51" i="52"/>
  <c r="M37" i="52"/>
  <c r="M20" i="52"/>
  <c r="M14" i="52"/>
  <c r="M10" i="52"/>
  <c r="M22" i="52"/>
  <c r="M8" i="52"/>
  <c r="M50" i="52"/>
  <c r="M36" i="52"/>
  <c r="M23" i="52"/>
  <c r="M19" i="52"/>
  <c r="M9" i="52"/>
  <c r="M49" i="52"/>
  <c r="M13" i="52"/>
  <c r="F11" i="48"/>
  <c r="F6" i="48"/>
  <c r="F18" i="48"/>
  <c r="F12" i="48"/>
  <c r="H5" i="57"/>
  <c r="D5" i="57"/>
  <c r="G26" i="57"/>
  <c r="N7" i="52"/>
  <c r="F30" i="63"/>
  <c r="G5" i="48"/>
  <c r="G7" i="52"/>
  <c r="F10" i="63"/>
  <c r="F40" i="63"/>
  <c r="F7" i="63"/>
  <c r="F32" i="63"/>
  <c r="F39" i="63"/>
  <c r="F8" i="63"/>
  <c r="F41" i="63"/>
  <c r="F26" i="63"/>
  <c r="F34" i="63"/>
  <c r="F52" i="63"/>
  <c r="F11" i="63"/>
  <c r="F13" i="63"/>
  <c r="F50" i="63"/>
  <c r="F33" i="63"/>
  <c r="F17" i="63"/>
  <c r="F14" i="63"/>
  <c r="F12" i="63"/>
  <c r="F23" i="63"/>
  <c r="F51" i="63"/>
  <c r="F19" i="63"/>
  <c r="F22" i="63"/>
  <c r="F46" i="63"/>
  <c r="F44" i="63"/>
  <c r="F16" i="63"/>
  <c r="F31" i="63"/>
  <c r="F38" i="63"/>
  <c r="F20" i="63"/>
  <c r="F25" i="63"/>
  <c r="F24" i="63"/>
  <c r="F21" i="63"/>
  <c r="F43" i="63"/>
  <c r="F9" i="63"/>
  <c r="F29" i="63"/>
  <c r="F49" i="63"/>
  <c r="F18" i="63"/>
  <c r="F35" i="63"/>
  <c r="F36" i="63"/>
  <c r="F27" i="63"/>
  <c r="F37" i="63"/>
  <c r="F42" i="63"/>
  <c r="F28" i="63"/>
  <c r="F15" i="63"/>
  <c r="F53" i="63"/>
  <c r="F45" i="63"/>
  <c r="G6" i="63"/>
  <c r="F17" i="52"/>
  <c r="F24" i="52"/>
  <c r="F25" i="52"/>
  <c r="F21" i="52"/>
  <c r="F18" i="52"/>
  <c r="F15" i="52"/>
  <c r="F16" i="52"/>
  <c r="F26" i="52"/>
  <c r="F23" i="52"/>
  <c r="F19" i="52"/>
  <c r="M32" i="52"/>
  <c r="M44" i="52"/>
  <c r="M41" i="52"/>
  <c r="M43" i="52"/>
  <c r="M46" i="52"/>
  <c r="M30" i="52"/>
  <c r="M38" i="52"/>
  <c r="M33" i="52"/>
  <c r="M24" i="52"/>
  <c r="M55" i="52"/>
  <c r="M47" i="52"/>
  <c r="M45" i="52"/>
  <c r="M34" i="52"/>
  <c r="M40" i="52"/>
  <c r="M31" i="52"/>
  <c r="M27" i="52"/>
  <c r="M17" i="52"/>
  <c r="M29" i="52"/>
  <c r="M42" i="52"/>
  <c r="M39" i="52"/>
  <c r="M25" i="52"/>
  <c r="M52" i="52"/>
  <c r="M54" i="52"/>
  <c r="M53" i="52"/>
  <c r="M35" i="52"/>
  <c r="F8" i="48"/>
  <c r="F21" i="48"/>
  <c r="F15" i="48"/>
  <c r="F5" i="48"/>
  <c r="F16" i="48"/>
  <c r="F14" i="48"/>
  <c r="F17" i="48"/>
  <c r="F10" i="48"/>
  <c r="F13" i="48"/>
  <c r="F22" i="48"/>
  <c r="F20" i="48"/>
  <c r="F24" i="48"/>
  <c r="F23" i="48"/>
  <c r="F19" i="48"/>
  <c r="F9" i="48"/>
  <c r="G9" i="57" l="1"/>
  <c r="G14" i="57" l="1"/>
  <c r="E15" i="57"/>
  <c r="G15" i="57" s="1"/>
  <c r="G10" i="62" l="1"/>
  <c r="E12" i="62"/>
  <c r="G12" i="62" s="1"/>
  <c r="G6" i="62" s="1"/>
  <c r="E6" i="62" l="1"/>
  <c r="F6" i="62" l="1"/>
  <c r="F9" i="62"/>
  <c r="F7" i="62"/>
  <c r="F19" i="62"/>
  <c r="F16" i="62"/>
  <c r="F28" i="62"/>
  <c r="F46" i="62"/>
  <c r="F51" i="62"/>
  <c r="F26" i="62"/>
  <c r="F43" i="62"/>
  <c r="F17" i="62"/>
  <c r="F41" i="62"/>
  <c r="F18" i="62"/>
  <c r="F39" i="62"/>
  <c r="F23" i="62"/>
  <c r="F31" i="62"/>
  <c r="F47" i="62"/>
  <c r="F22" i="62"/>
  <c r="F49" i="62"/>
  <c r="F37" i="62"/>
  <c r="F48" i="62"/>
  <c r="F45" i="62"/>
  <c r="F8" i="62"/>
  <c r="F44" i="62"/>
  <c r="F14" i="62"/>
  <c r="F35" i="62"/>
  <c r="F10" i="62"/>
  <c r="F33" i="62"/>
  <c r="F52" i="62"/>
  <c r="F40" i="62"/>
  <c r="F30" i="62"/>
  <c r="F11" i="62"/>
  <c r="F27" i="62"/>
  <c r="F21" i="62"/>
  <c r="F24" i="62"/>
  <c r="F42" i="62"/>
  <c r="F25" i="62"/>
  <c r="F36" i="62"/>
  <c r="F50" i="62"/>
  <c r="F38" i="62"/>
  <c r="F34" i="62"/>
  <c r="F32" i="62"/>
  <c r="F29" i="62"/>
  <c r="F12" i="62"/>
  <c r="J5" i="57"/>
  <c r="G16" i="57"/>
  <c r="G20" i="57"/>
  <c r="G19" i="57"/>
  <c r="E22" i="57"/>
  <c r="G17" i="57"/>
  <c r="G21" i="57"/>
  <c r="G22" i="57" l="1"/>
  <c r="G8" i="57"/>
  <c r="E11" i="57"/>
  <c r="G11" i="57" l="1"/>
  <c r="E5" i="57"/>
  <c r="F11" i="57" s="1"/>
  <c r="F34" i="57" l="1"/>
  <c r="F24" i="57"/>
  <c r="F6" i="57"/>
  <c r="F45" i="57"/>
  <c r="F32" i="57"/>
  <c r="F16" i="57"/>
  <c r="F37" i="57"/>
  <c r="F48" i="57"/>
  <c r="F29" i="57"/>
  <c r="F27" i="57"/>
  <c r="F31" i="57"/>
  <c r="F44" i="57"/>
  <c r="F33" i="57"/>
  <c r="F13" i="57"/>
  <c r="F40" i="57"/>
  <c r="F41" i="57"/>
  <c r="F28" i="57"/>
  <c r="F15" i="57"/>
  <c r="F36" i="57"/>
  <c r="F35" i="57"/>
  <c r="F39" i="57"/>
  <c r="F43" i="57"/>
  <c r="F51" i="57"/>
  <c r="F42" i="57"/>
  <c r="F25" i="57"/>
  <c r="F26" i="57"/>
  <c r="F23" i="57"/>
  <c r="F50" i="57"/>
  <c r="F5" i="57"/>
  <c r="F22" i="57"/>
  <c r="F30" i="57"/>
  <c r="F38" i="57"/>
  <c r="F52" i="57"/>
  <c r="G5" i="57"/>
  <c r="F49" i="57"/>
</calcChain>
</file>

<file path=xl/sharedStrings.xml><?xml version="1.0" encoding="utf-8"?>
<sst xmlns="http://schemas.openxmlformats.org/spreadsheetml/2006/main" count="455" uniqueCount="216">
  <si>
    <t>관</t>
  </si>
  <si>
    <t>항</t>
  </si>
  <si>
    <t>목</t>
  </si>
  <si>
    <t>(B)</t>
  </si>
  <si>
    <t>총       계</t>
  </si>
  <si>
    <t>인건비</t>
    <phoneticPr fontId="3" type="noConversion"/>
  </si>
  <si>
    <t>잡수입</t>
    <phoneticPr fontId="3" type="noConversion"/>
  </si>
  <si>
    <t>세       입</t>
  </si>
  <si>
    <t>공공요금</t>
    <phoneticPr fontId="3" type="noConversion"/>
  </si>
  <si>
    <t>수용비 및 수수료</t>
    <phoneticPr fontId="3" type="noConversion"/>
  </si>
  <si>
    <t>잡지출</t>
    <phoneticPr fontId="3" type="noConversion"/>
  </si>
  <si>
    <t>기관운영비</t>
    <phoneticPr fontId="3" type="noConversion"/>
  </si>
  <si>
    <t>기타운영비</t>
    <phoneticPr fontId="3" type="noConversion"/>
  </si>
  <si>
    <t>(A)</t>
    <phoneticPr fontId="3" type="noConversion"/>
  </si>
  <si>
    <t>지정후원금</t>
    <phoneticPr fontId="3" type="noConversion"/>
  </si>
  <si>
    <t>소 계</t>
    <phoneticPr fontId="3" type="noConversion"/>
  </si>
  <si>
    <t>소 계</t>
  </si>
  <si>
    <t>후원금</t>
    <phoneticPr fontId="3" type="noConversion"/>
  </si>
  <si>
    <t>여비</t>
    <phoneticPr fontId="3" type="noConversion"/>
  </si>
  <si>
    <t>산출기초</t>
    <phoneticPr fontId="8" type="noConversion"/>
  </si>
  <si>
    <t>증감 (B-A)</t>
    <phoneticPr fontId="3" type="noConversion"/>
  </si>
  <si>
    <t>(A)</t>
    <phoneticPr fontId="3" type="noConversion"/>
  </si>
  <si>
    <t>금액</t>
    <phoneticPr fontId="3" type="noConversion"/>
  </si>
  <si>
    <t>사무비</t>
    <phoneticPr fontId="3" type="noConversion"/>
  </si>
  <si>
    <t>인건비</t>
    <phoneticPr fontId="3" type="noConversion"/>
  </si>
  <si>
    <t>소 계</t>
    <phoneticPr fontId="3" type="noConversion"/>
  </si>
  <si>
    <t>소 계</t>
    <phoneticPr fontId="3" type="noConversion"/>
  </si>
  <si>
    <t>후원금</t>
    <phoneticPr fontId="3" type="noConversion"/>
  </si>
  <si>
    <t>지정후원금</t>
    <phoneticPr fontId="3" type="noConversion"/>
  </si>
  <si>
    <t>비지정후원금</t>
    <phoneticPr fontId="3" type="noConversion"/>
  </si>
  <si>
    <t>기관운영비</t>
    <phoneticPr fontId="3" type="noConversion"/>
  </si>
  <si>
    <t>소 계</t>
    <phoneticPr fontId="3" type="noConversion"/>
  </si>
  <si>
    <t>운영비</t>
    <phoneticPr fontId="3" type="noConversion"/>
  </si>
  <si>
    <t>여비</t>
    <phoneticPr fontId="3" type="noConversion"/>
  </si>
  <si>
    <t>수용비 및 수수료</t>
    <phoneticPr fontId="3" type="noConversion"/>
  </si>
  <si>
    <t>`</t>
    <phoneticPr fontId="3" type="noConversion"/>
  </si>
  <si>
    <t>공공요금</t>
    <phoneticPr fontId="3" type="noConversion"/>
  </si>
  <si>
    <t>재산
조성비</t>
    <phoneticPr fontId="3" type="noConversion"/>
  </si>
  <si>
    <t>시설비</t>
    <phoneticPr fontId="3" type="noConversion"/>
  </si>
  <si>
    <t>사업비</t>
    <phoneticPr fontId="3" type="noConversion"/>
  </si>
  <si>
    <t>생계비</t>
    <phoneticPr fontId="3" type="noConversion"/>
  </si>
  <si>
    <t>수용기관경비</t>
    <phoneticPr fontId="3" type="noConversion"/>
  </si>
  <si>
    <t>피복비</t>
    <phoneticPr fontId="3" type="noConversion"/>
  </si>
  <si>
    <t>의료비</t>
    <phoneticPr fontId="3" type="noConversion"/>
  </si>
  <si>
    <t>학용품비</t>
    <phoneticPr fontId="3" type="noConversion"/>
  </si>
  <si>
    <t>잡지출</t>
    <phoneticPr fontId="3" type="noConversion"/>
  </si>
  <si>
    <t>잡지출</t>
    <phoneticPr fontId="3" type="noConversion"/>
  </si>
  <si>
    <t>이월금</t>
    <phoneticPr fontId="3" type="noConversion"/>
  </si>
  <si>
    <t>`</t>
    <phoneticPr fontId="29" type="noConversion"/>
  </si>
  <si>
    <t>보조금
수입</t>
    <phoneticPr fontId="3" type="noConversion"/>
  </si>
  <si>
    <t>국고보조금</t>
    <phoneticPr fontId="3" type="noConversion"/>
  </si>
  <si>
    <t>시도보조금</t>
    <phoneticPr fontId="29" type="noConversion"/>
  </si>
  <si>
    <t>시군구보조금</t>
    <phoneticPr fontId="29" type="noConversion"/>
  </si>
  <si>
    <t>법인
전입금</t>
    <phoneticPr fontId="3" type="noConversion"/>
  </si>
  <si>
    <t>법인전입금</t>
    <phoneticPr fontId="3" type="noConversion"/>
  </si>
  <si>
    <t>법인전입금</t>
    <phoneticPr fontId="3" type="noConversion"/>
  </si>
  <si>
    <t>이월금</t>
    <phoneticPr fontId="3" type="noConversion"/>
  </si>
  <si>
    <t>전년도이월금</t>
    <phoneticPr fontId="3" type="noConversion"/>
  </si>
  <si>
    <t>잡수입</t>
    <phoneticPr fontId="3" type="noConversion"/>
  </si>
  <si>
    <t>회의비</t>
    <phoneticPr fontId="29" type="noConversion"/>
  </si>
  <si>
    <t>교육비</t>
    <phoneticPr fontId="29" type="noConversion"/>
  </si>
  <si>
    <t>학습지원비</t>
    <phoneticPr fontId="3" type="noConversion"/>
  </si>
  <si>
    <t>사업비</t>
    <phoneticPr fontId="3" type="noConversion"/>
  </si>
  <si>
    <t>예비비
및기타</t>
    <phoneticPr fontId="3" type="noConversion"/>
  </si>
  <si>
    <t>예비비
및기타</t>
    <phoneticPr fontId="3" type="noConversion"/>
  </si>
  <si>
    <t>예비비</t>
    <phoneticPr fontId="3" type="noConversion"/>
  </si>
  <si>
    <r>
      <t>(단위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indexed="8"/>
        <rFont val="맑은 고딕"/>
        <family val="3"/>
        <charset val="129"/>
      </rPr>
      <t>: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indexed="8"/>
        <rFont val="맑은 고딕"/>
        <family val="3"/>
        <charset val="129"/>
      </rPr>
      <t>원</t>
    </r>
    <r>
      <rPr>
        <sz val="11"/>
        <color theme="1"/>
        <rFont val="맑은 고딕"/>
        <family val="3"/>
        <charset val="129"/>
        <scheme val="minor"/>
      </rPr>
      <t>)</t>
    </r>
    <phoneticPr fontId="8" type="noConversion"/>
  </si>
  <si>
    <t>(단위 : 원)</t>
    <phoneticPr fontId="8" type="noConversion"/>
  </si>
  <si>
    <t>보조금</t>
    <phoneticPr fontId="30" type="noConversion"/>
  </si>
  <si>
    <t>후원금</t>
    <phoneticPr fontId="30" type="noConversion"/>
  </si>
  <si>
    <t>자부담</t>
    <phoneticPr fontId="30" type="noConversion"/>
  </si>
  <si>
    <t>산출기초</t>
    <phoneticPr fontId="8" type="noConversion"/>
  </si>
  <si>
    <t>업무추진비</t>
    <phoneticPr fontId="3" type="noConversion"/>
  </si>
  <si>
    <t>업무
추진비</t>
    <phoneticPr fontId="3" type="noConversion"/>
  </si>
  <si>
    <t>산출근거</t>
    <phoneticPr fontId="30" type="noConversion"/>
  </si>
  <si>
    <t>인건비</t>
    <phoneticPr fontId="3" type="noConversion"/>
  </si>
  <si>
    <t>재산조성비</t>
    <phoneticPr fontId="3" type="noConversion"/>
  </si>
  <si>
    <t>잡지출</t>
    <phoneticPr fontId="3" type="noConversion"/>
  </si>
  <si>
    <t>예비비 및 기타</t>
    <phoneticPr fontId="3" type="noConversion"/>
  </si>
  <si>
    <t>예비비 및 기타</t>
    <phoneticPr fontId="3" type="noConversion"/>
  </si>
  <si>
    <t>증감 (B-A)</t>
    <phoneticPr fontId="3" type="noConversion"/>
  </si>
  <si>
    <t>기타보조금</t>
    <phoneticPr fontId="29" type="noConversion"/>
  </si>
  <si>
    <t>법인전입금(후원금)</t>
    <phoneticPr fontId="29" type="noConversion"/>
  </si>
  <si>
    <t>전년도이월금(후원금)</t>
    <phoneticPr fontId="29" type="noConversion"/>
  </si>
  <si>
    <t xml:space="preserve"> 이월사업비</t>
    <phoneticPr fontId="29" type="noConversion"/>
  </si>
  <si>
    <t>불용품매각대</t>
    <phoneticPr fontId="29" type="noConversion"/>
  </si>
  <si>
    <t>기타예금이자수입</t>
    <phoneticPr fontId="29" type="noConversion"/>
  </si>
  <si>
    <t>기타잡수입</t>
    <phoneticPr fontId="29" type="noConversion"/>
  </si>
  <si>
    <t>급여</t>
    <phoneticPr fontId="29" type="noConversion"/>
  </si>
  <si>
    <t>제수당</t>
    <phoneticPr fontId="29" type="noConversion"/>
  </si>
  <si>
    <t>퇴직금 및 퇴직적립금</t>
    <phoneticPr fontId="29" type="noConversion"/>
  </si>
  <si>
    <t>사회보험부담금</t>
    <phoneticPr fontId="29" type="noConversion"/>
  </si>
  <si>
    <t>기타후생경비</t>
    <phoneticPr fontId="29" type="noConversion"/>
  </si>
  <si>
    <t>직책보조비</t>
    <phoneticPr fontId="29" type="noConversion"/>
  </si>
  <si>
    <t>제세공과금</t>
    <phoneticPr fontId="29" type="noConversion"/>
  </si>
  <si>
    <t>차량비</t>
    <phoneticPr fontId="3" type="noConversion"/>
  </si>
  <si>
    <t>시설비</t>
    <phoneticPr fontId="3" type="noConversion"/>
  </si>
  <si>
    <t>자산취득비</t>
    <phoneticPr fontId="29" type="noConversion"/>
  </si>
  <si>
    <t>시설장비유지비</t>
    <phoneticPr fontId="29" type="noConversion"/>
  </si>
  <si>
    <t>자활사업비</t>
    <phoneticPr fontId="29" type="noConversion"/>
  </si>
  <si>
    <t>특별급식비</t>
    <phoneticPr fontId="3" type="noConversion"/>
  </si>
  <si>
    <t>특별급식비</t>
    <phoneticPr fontId="29" type="noConversion"/>
  </si>
  <si>
    <t>연료비</t>
    <phoneticPr fontId="3" type="noConversion"/>
  </si>
  <si>
    <t>수업료</t>
    <phoneticPr fontId="3" type="noConversion"/>
  </si>
  <si>
    <t>도서구입비</t>
    <phoneticPr fontId="3" type="noConversion"/>
  </si>
  <si>
    <t>교통비</t>
    <phoneticPr fontId="3" type="noConversion"/>
  </si>
  <si>
    <t>급식비</t>
    <phoneticPr fontId="3" type="noConversion"/>
  </si>
  <si>
    <t>수학여행비</t>
    <phoneticPr fontId="3" type="noConversion"/>
  </si>
  <si>
    <t>교복비</t>
    <phoneticPr fontId="29" type="noConversion"/>
  </si>
  <si>
    <t>이미용비</t>
    <phoneticPr fontId="29" type="noConversion"/>
  </si>
  <si>
    <t>직업재활비</t>
    <phoneticPr fontId="29" type="noConversion"/>
  </si>
  <si>
    <t>법인전입금(후원금)</t>
    <phoneticPr fontId="8" type="noConversion"/>
  </si>
  <si>
    <t>전년도이월금(후원금)</t>
    <phoneticPr fontId="8" type="noConversion"/>
  </si>
  <si>
    <t>이월사업비</t>
    <phoneticPr fontId="8" type="noConversion"/>
  </si>
  <si>
    <t>불용품매각대</t>
    <phoneticPr fontId="3" type="noConversion"/>
  </si>
  <si>
    <t>기타예금이자수입</t>
    <phoneticPr fontId="8" type="noConversion"/>
  </si>
  <si>
    <t>기타잡수입</t>
    <phoneticPr fontId="8" type="noConversion"/>
  </si>
  <si>
    <t>급여</t>
    <phoneticPr fontId="29" type="noConversion"/>
  </si>
  <si>
    <t>사회보험 부담금</t>
    <phoneticPr fontId="29" type="noConversion"/>
  </si>
  <si>
    <t>기타후생경비</t>
    <phoneticPr fontId="29" type="noConversion"/>
  </si>
  <si>
    <t>직책보조비</t>
    <phoneticPr fontId="30" type="noConversion"/>
  </si>
  <si>
    <t>제세공과금</t>
    <phoneticPr fontId="30" type="noConversion"/>
  </si>
  <si>
    <t>기타운영비</t>
    <phoneticPr fontId="30" type="noConversion"/>
  </si>
  <si>
    <t>자산취득비</t>
    <phoneticPr fontId="3" type="noConversion"/>
  </si>
  <si>
    <t>시설장비유지비</t>
    <phoneticPr fontId="30" type="noConversion"/>
  </si>
  <si>
    <t>직업재활비</t>
    <phoneticPr fontId="30" type="noConversion"/>
  </si>
  <si>
    <t>자활사업비</t>
    <phoneticPr fontId="30" type="noConversion"/>
  </si>
  <si>
    <t>연료비</t>
    <phoneticPr fontId="30" type="noConversion"/>
  </si>
  <si>
    <t>학습지원비</t>
    <phoneticPr fontId="3" type="noConversion"/>
  </si>
  <si>
    <t>교복비</t>
    <phoneticPr fontId="30" type="noConversion"/>
  </si>
  <si>
    <t>이미용비</t>
    <phoneticPr fontId="30" type="noConversion"/>
  </si>
  <si>
    <t>기타후생경비</t>
    <phoneticPr fontId="30" type="noConversion"/>
  </si>
  <si>
    <t>비율</t>
    <phoneticPr fontId="29" type="noConversion"/>
  </si>
  <si>
    <t>비율</t>
    <phoneticPr fontId="29" type="noConversion"/>
  </si>
  <si>
    <t>비율</t>
    <phoneticPr fontId="8" type="noConversion"/>
  </si>
  <si>
    <t>비율</t>
    <phoneticPr fontId="30" type="noConversion"/>
  </si>
  <si>
    <t>비율</t>
    <phoneticPr fontId="32" type="noConversion"/>
  </si>
  <si>
    <t>기타보조금</t>
    <phoneticPr fontId="8" type="noConversion"/>
  </si>
  <si>
    <t>증감(B-A)</t>
    <phoneticPr fontId="3" type="noConversion"/>
  </si>
  <si>
    <t xml:space="preserve"> 금액</t>
    <phoneticPr fontId="6" type="noConversion"/>
  </si>
  <si>
    <r>
      <t>증감</t>
    </r>
    <r>
      <rPr>
        <sz val="12"/>
        <rFont val="맑은 고딕"/>
        <family val="3"/>
        <charset val="129"/>
      </rPr>
      <t xml:space="preserve"> (B-A)</t>
    </r>
    <phoneticPr fontId="3" type="noConversion"/>
  </si>
  <si>
    <t>금액</t>
    <phoneticPr fontId="32" type="noConversion"/>
  </si>
  <si>
    <t>(단위:원)</t>
    <phoneticPr fontId="29" type="noConversion"/>
  </si>
  <si>
    <t>세출</t>
    <phoneticPr fontId="29" type="noConversion"/>
  </si>
  <si>
    <t>구조사업비</t>
  </si>
  <si>
    <t>구조지원사업비</t>
    <phoneticPr fontId="29" type="noConversion"/>
  </si>
  <si>
    <t>홍보사업비</t>
  </si>
  <si>
    <t>홍보사업비</t>
    <phoneticPr fontId="3" type="noConversion"/>
  </si>
  <si>
    <t>구조사업비</t>
    <phoneticPr fontId="32" type="noConversion"/>
  </si>
  <si>
    <t>2024년 예산</t>
    <phoneticPr fontId="3" type="noConversion"/>
  </si>
  <si>
    <t>사무비</t>
    <phoneticPr fontId="3" type="noConversion"/>
  </si>
  <si>
    <t>계</t>
    <phoneticPr fontId="30" type="noConversion"/>
  </si>
  <si>
    <t>출장여비</t>
    <phoneticPr fontId="30" type="noConversion"/>
  </si>
  <si>
    <t xml:space="preserve">차량보험료, 보증보험 3인 </t>
    <phoneticPr fontId="32" type="noConversion"/>
  </si>
  <si>
    <r>
      <t xml:space="preserve">내담자 사례 회의를 위한 경비 </t>
    </r>
    <r>
      <rPr>
        <sz val="12"/>
        <color rgb="FFFF0000"/>
        <rFont val="맑은 고딕"/>
        <family val="3"/>
        <charset val="129"/>
        <scheme val="minor"/>
      </rPr>
      <t>(수당,운영위원회참석수당)</t>
    </r>
    <phoneticPr fontId="30" type="noConversion"/>
  </si>
  <si>
    <r>
      <t>후원금 모집을 위한 회의비</t>
    </r>
    <r>
      <rPr>
        <sz val="12"/>
        <color rgb="FFFF0000"/>
        <rFont val="맑은 고딕"/>
        <family val="3"/>
        <charset val="129"/>
        <scheme val="minor"/>
      </rPr>
      <t xml:space="preserve"> (경비,식사비)</t>
    </r>
    <phoneticPr fontId="32" type="noConversion"/>
  </si>
  <si>
    <t xml:space="preserve"> 난방비</t>
    <phoneticPr fontId="32" type="noConversion"/>
  </si>
  <si>
    <t>2025년 (두레방) 예산서</t>
    <phoneticPr fontId="6" type="noConversion"/>
  </si>
  <si>
    <t>2025년 (두레방) 세입,세출 예산서 총괄표</t>
    <phoneticPr fontId="6" type="noConversion"/>
  </si>
  <si>
    <t>2025년 예산</t>
    <phoneticPr fontId="3" type="noConversion"/>
  </si>
  <si>
    <t>-</t>
    <phoneticPr fontId="29" type="noConversion"/>
  </si>
  <si>
    <t>출판사업비</t>
    <phoneticPr fontId="29" type="noConversion"/>
  </si>
  <si>
    <t>2025년 세입예산서</t>
    <phoneticPr fontId="3" type="noConversion"/>
  </si>
  <si>
    <t>2025년 세출예산서</t>
    <phoneticPr fontId="3" type="noConversion"/>
  </si>
  <si>
    <t>2025년 세출예산서(보조금)</t>
    <phoneticPr fontId="3" type="noConversion"/>
  </si>
  <si>
    <t>2025년 세출예산서(후원금)</t>
    <phoneticPr fontId="3" type="noConversion"/>
  </si>
  <si>
    <t>-</t>
    <phoneticPr fontId="30" type="noConversion"/>
  </si>
  <si>
    <t>법인전입금</t>
    <phoneticPr fontId="3" type="noConversion"/>
  </si>
  <si>
    <t>출판사업비</t>
    <phoneticPr fontId="30" type="noConversion"/>
  </si>
  <si>
    <t>아카이빙 사업비(포럼등)</t>
    <phoneticPr fontId="30" type="noConversion"/>
  </si>
  <si>
    <t>2024년 예산</t>
    <phoneticPr fontId="3" type="noConversion"/>
  </si>
  <si>
    <t>아카이빙사업비</t>
    <phoneticPr fontId="33" type="noConversion"/>
  </si>
  <si>
    <t>운영위원회 참석 수당</t>
    <phoneticPr fontId="30" type="noConversion"/>
  </si>
  <si>
    <t>후원금 모집을 위한 회의 경비</t>
    <phoneticPr fontId="30" type="noConversion"/>
  </si>
  <si>
    <t>복사기 렌탈비, 사무용품, 인쇄비, 주차료, 도서구입비, 집기구입, 회계기장료 등</t>
    <phoneticPr fontId="30" type="noConversion"/>
  </si>
  <si>
    <t>전화요금, 전기세, 수도요금, 통신비 등</t>
    <phoneticPr fontId="3" type="noConversion"/>
  </si>
  <si>
    <t>자동차보험료, 보증보험, 협회가입비 등</t>
    <phoneticPr fontId="30" type="noConversion"/>
  </si>
  <si>
    <t>아웃리치, 캠페인 홍보 물품</t>
    <phoneticPr fontId="3" type="noConversion"/>
  </si>
  <si>
    <t>db유지보수(1년), 복합기렌탈료, 사무용품, 인쇄비, 주차료, 도서구입비, 집기구입, 회계기장료 등</t>
    <phoneticPr fontId="32" type="noConversion"/>
  </si>
  <si>
    <t>전화요금, 전기세, 수도요금, 통신비 등 공공요금</t>
    <phoneticPr fontId="32" type="noConversion"/>
  </si>
  <si>
    <t>차량주유비 및 차량수리비</t>
    <phoneticPr fontId="32" type="noConversion"/>
  </si>
  <si>
    <t xml:space="preserve">아웃리치, 캠페인 홍보물품 </t>
    <phoneticPr fontId="32" type="noConversion"/>
  </si>
  <si>
    <t>협회가입비,연대회의비</t>
    <phoneticPr fontId="33" type="noConversion"/>
  </si>
  <si>
    <r>
      <rPr>
        <b/>
        <sz val="12"/>
        <color theme="1"/>
        <rFont val="맑은 고딕"/>
        <family val="3"/>
        <charset val="129"/>
        <scheme val="minor"/>
      </rPr>
      <t>명절(설.추석)/하계 휴가비</t>
    </r>
    <r>
      <rPr>
        <sz val="12"/>
        <color theme="1"/>
        <rFont val="맑은 고딕"/>
        <family val="3"/>
        <charset val="129"/>
        <scheme val="minor"/>
      </rPr>
      <t xml:space="preserve">
각 명절당 500,000만원*5명*2회기=5,000,000원 / 하계휴가 200,000만원*5명 =1,000,000원</t>
    </r>
    <phoneticPr fontId="32" type="noConversion"/>
  </si>
  <si>
    <t>공공요금 ,우편료</t>
    <phoneticPr fontId="33" type="noConversion"/>
  </si>
  <si>
    <t>차량주유비,차량수리비</t>
    <phoneticPr fontId="33" type="noConversion"/>
  </si>
  <si>
    <t xml:space="preserve">직원외 자활 및 인턴 활동비, 건물임차료(24년부터 항목변경-보조금) </t>
    <phoneticPr fontId="33" type="noConversion"/>
  </si>
  <si>
    <t>(신)7,888,740 /(구) 1,165,628</t>
    <phoneticPr fontId="8" type="noConversion"/>
  </si>
  <si>
    <t>명절(설.추석)/하계 휴가비
각 명절당 500,000만원*5명*2회기=5,000,000원 / 하계휴가 200,000만원*5명 =1,000,000원</t>
    <phoneticPr fontId="32" type="noConversion"/>
  </si>
  <si>
    <t>의료 3,500,000원, 법률500,000원, 치료회복 3,500,000원, 긴급지원500,000원</t>
    <phoneticPr fontId="33" type="noConversion"/>
  </si>
  <si>
    <t>기관차량 주유비, 정비유지비</t>
    <phoneticPr fontId="30" type="noConversion"/>
  </si>
  <si>
    <t>건물임차료</t>
    <phoneticPr fontId="32" type="noConversion"/>
  </si>
  <si>
    <t>건물임차료, 직원외 자활 및 인턴 활동</t>
    <phoneticPr fontId="30" type="noConversion"/>
  </si>
  <si>
    <t>직원 복리후생비, 직원교육비</t>
    <phoneticPr fontId="30" type="noConversion"/>
  </si>
  <si>
    <t>직원 복리후생비(직원건강증진비), 직원교육비</t>
    <phoneticPr fontId="33" type="noConversion"/>
  </si>
  <si>
    <t>PC 구입비</t>
  </si>
  <si>
    <t>PC구입비</t>
    <phoneticPr fontId="30" type="noConversion"/>
  </si>
  <si>
    <t>운영비 및 인건비 199,825,000원 구조지원 33,287,000원</t>
  </si>
  <si>
    <t>추가 인건비 24,544,810원</t>
    <phoneticPr fontId="8" type="noConversion"/>
  </si>
  <si>
    <t>25년도 경기도 호봉표 기준
소장     2,873,200*12= 34,478,400원
상담원1  3,365,100*12= 40,381,200원 
상담원2  2,245,700*5= 11,228,500원
         2,286,400*7= 16,004,800원
상담원3  2,204,600*1= 2,204,600원
         2,245,700*11= 24,702,700원
사무직   2,156,800*4= 8,627,200원
         2,218,700*8= 17,749,600원</t>
    <phoneticPr fontId="30" type="noConversion"/>
  </si>
  <si>
    <t>*보수월액 산정 기준 : 월 기본급+월 제수당
소장     2,873,160원 
상담원1  3,365,040원 
상담원2  2,269,410원
상담원3  2,242,250원
사무직   2,198,040원</t>
    <phoneticPr fontId="32" type="noConversion"/>
  </si>
  <si>
    <t>소장     (국민연금 133,790원+국민건강(장기요양)보험 119,030원)*12개월 = 3,033,840원
상담원1  (국민연금 155,920원+국민건강(장기요양)보험 138,730원+고용보험 39,840원+산재보험 25,150원)*12개월 = 4,315,680원
상담원2  (국민연금 105,550원+국민건강(장기요양)보험 93,910원+고용보험 26,970원+산재보험 17,020원)  *5개월 = 1,217,250원
         (국민연금 107,380원+국민건강(장기요양)보험 95,540원+고용보험 27,440원+산재보험 17,320원)  *7개월 = 1,733,760원
상담원3  (국민연금 103,700원+국민건강(장기요양)보험 92,260원+고용보험 26,500원+산재보험 16,730원)  *1개월 = 239,190원   
         (국민연금 105,550원+국민건강(장기요양)보험 93,910원+고용보험 26,970원+산재보험 17,020원)  *11개월 = 2,677,950원
사무직   (국민연금 101,550원+국민건강(장기요양)보험 90,360원+고용보험 25,950원+산재보험 16,380원)  *4개월 =  936,960원
         (국민연금 104,340원+국민건강(장기요양)보험 92,830원+고용보험 26,660원+산재보험 16,830원)  *8개월 = 1,925,280원
※ 보수월액: 처우개선비, 특수근무수당 포함</t>
    <phoneticPr fontId="32" type="noConversion"/>
  </si>
  <si>
    <r>
      <t xml:space="preserve">25년도 경기도 호봉표 기준
소장     2,873,200*12= 34,478,400원
상담원1  3,365,100*12= 40,381,200원 
상담원2  2,245,700*5= 11,228,500원
         2,286,400*7= 16,004,800원
상담원3  2,204,600*1= 2,204,600원
         2,245,700*11= 24,702,700원
사무직   2,156,800*4= 8,627,200원
         2,218,700*8= 17,749,600원
</t>
    </r>
    <r>
      <rPr>
        <sz val="12"/>
        <color rgb="FFFF0000"/>
        <rFont val="맑은 고딕"/>
        <family val="3"/>
        <charset val="129"/>
        <scheme val="minor"/>
      </rPr>
      <t>*소   장: 7호봉(5개월) 2,986,900원 승급 인정. 보조금 기준 2,873,200원(6호봉)에서 차액 113,700원
          8호봉(7개월) 3,104,400원 승급 인정. 보조금 기준 2,873,200원(6호봉)에서 차액 231,200원
* 2025년 소장 추가급여 지급분 *
113,700 * 5개월 = 568,500 (급여 104,040 *5개월= 520,200 /사회보험료 9,660*5 = 48,300 )
231,200 * 7개월 = 1,618,400(급여 211,550 *7개월=1,480,850/사회보험료19,650*7=137,550)
 ※ 경기도 호봉제에 따라, '26. 5월까지 호봉동결이나 승급 인정하여 후원금에서 차액 지급 예정(보조금에서는 호봉동결 지급)</t>
    </r>
    <phoneticPr fontId="30" type="noConversion"/>
  </si>
  <si>
    <t>* 2025년 소장 추가급여 지급분 *
113,700 * 5개월 = 568,500 (급여 104,040 *5개월= 520,200 /사회보험료 9,660*5 = 48,300 )
231,200 * 7개월 = 1,618,400(급여 211,550 *7개월=1,480,850/사회보험료19,650*7=137,550)</t>
    <phoneticPr fontId="33" type="noConversion"/>
  </si>
  <si>
    <r>
      <t xml:space="preserve">*보수월액 산정 기준 : 월 기본급+월 제수당
소장     2,873,160원 
상담원1  3,365,040원 
상담원2  2,269,410원
상담원3  2,242,250원
사무직   2,198,040원
</t>
    </r>
    <r>
      <rPr>
        <sz val="12"/>
        <color rgb="FFFF0000"/>
        <rFont val="맑은 고딕"/>
        <family val="3"/>
        <charset val="129"/>
        <scheme val="minor"/>
      </rPr>
      <t>2025년 소장 추가급여 지급분에 대한 퇴직적립금
- 9,470 *5개월 = 47,350원
- 19,260*7개월 = 134,820원</t>
    </r>
    <phoneticPr fontId="32" type="noConversion"/>
  </si>
  <si>
    <t>소장     (국민연금 133,790원+국민건강(장기요양)보험 119,030원)*12개월 = 3,033,840원
상담원1  (국민연금 155,920원+국민건강(장기요양)보험 138,730원+고용보험 39,840원+산재보험 25,150원)*12개월 = 4,315,680원
상담원2  (국민연금 105,550원+국민건강(장기요양)보험 93,910원+고용보험 26,970원+산재보험 17,020원)  *5개월 = 1,217,250원
         (국민연금 107,380원+국민건강(장기요양)보험 95,540원+고용보험 27,440원+산재보험 17,320원)  *7개월 = 1,733,760원
상담원3  (국민연금 103,700원+국민건강(장기요양)보험 92,260원+고용보험 26,500원+산재보험 16,730원)  *1개월 = 239,190원   
         (국민연금 105,550원+국민건강(장기요양)보험 93,910원+고용보험 26,970원+산재보험 17,020원)  *11개월 = 2,677,950원
사무직   (국민연금 101,550원+국민건강(장기요양)보험 90,360원+고용보험 25,950원+산재보험 16,380원)  *4개월 =  936,960원
         (국민연금 104,340원+국민건강(장기요양)보험 92,830원+고용보험 26,660원+산재보험 16,830원)  *8개월 = 1,925,280원
※ 보수월액: 처우개선비, 특수근무수당 포함
*명절수당 등 제수당 및 소장, 사무직의 승급 등 기관 내 인정 급여 부분에 대한 4대 보험료는 후원금에서 충당.
- 명절수당에 대한 사대보험료 599,160원/
- 소장추가적립금에 대한 사대보험료 185,850원 (9,660*5 = 48,300 / 19,650*7=137,550)</t>
    <phoneticPr fontId="32" type="noConversion"/>
  </si>
  <si>
    <t>2025년 소장 추가급여 지급분에 대한 퇴직적립금
- 9,470 *5개월 = 47,350원
- 19,260*7개월 = 134,820원</t>
    <phoneticPr fontId="33" type="noConversion"/>
  </si>
  <si>
    <t>*명절수당 등 제수당 및 소장, 사무직의 승급 등 기관 내 인정 급여 부분에 대한 4대 보험료는 후원금에서 충당.
- 명절수당에 대한 사대보험료 599,160원/
- 소장추가적립금에 대한 사대보험료 185,850원 (9,660*5 = 48,300 / 19,650*7=137,550)</t>
    <phoneticPr fontId="33" type="noConversion"/>
  </si>
  <si>
    <t>(보조금) 의료지원 20,501,000원 법률지원 3,000,000원 치료회복 9,786,000원
(후원금) 의료지원 3,500,000원 법률지원 500,000원  치료회복 3,500,000원 긴급지원500,000원</t>
    <phoneticPr fontId="32" type="noConversion"/>
  </si>
  <si>
    <t>의료지원 20,501,000원 법률지원 3,000,000원 치료회복 9,786,000원</t>
    <phoneticPr fontId="32" type="noConversion"/>
  </si>
  <si>
    <t>후원금 모집을 위한 회의비,운영위원회시(식사비가능)</t>
    <phoneticPr fontId="33" type="noConversion"/>
  </si>
  <si>
    <t>인쇄비,도서구입비,운송료,사무용품비,집기구입비,수수료 ,내담자 차류등</t>
    <phoneticPr fontId="33" type="noConversion"/>
  </si>
  <si>
    <t>출장여비, 일비,직원워크샵 경비, 내담자 의료지원시 식비</t>
    <phoneticPr fontId="33" type="noConversion"/>
  </si>
  <si>
    <t>직원소진예방교육비?(20만원 쉼터 확인후 논의)</t>
    <phoneticPr fontId="33" type="noConversion"/>
  </si>
  <si>
    <t>(한소리회,경기여성연대,여성협의회,자유로운교회,CRC후원금 : 행사시 10만원씩 최대30만원/ 동두천성병관리소 :10만원-&gt;30만원)</t>
    <phoneticPr fontId="33" type="noConversion"/>
  </si>
  <si>
    <t>최임연아줌마 수당(인턴활동비/월10만원 )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</si>
</sst>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_);_(* \(#,##0\);_(* &quot;-&quot;_);_(@_)"/>
    <numFmt numFmtId="177" formatCode="0.0_);[Red]\(0.0\)"/>
    <numFmt numFmtId="178" formatCode="#,##0_ "/>
    <numFmt numFmtId="179" formatCode="#,##0;\△#,##0;\-"/>
    <numFmt numFmtId="180" formatCode="#,##0_);[Red]\(#,##0\)"/>
    <numFmt numFmtId="181" formatCode="0.00%;\△0.00\&amp;;\-"/>
    <numFmt numFmtId="182" formatCode="0%;\△0\&amp;;\-"/>
  </numFmts>
  <fonts count="58" x14ac:knownFonts="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28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u/>
      <sz val="24"/>
      <color indexed="8"/>
      <name val="맑은 고딕"/>
      <family val="3"/>
      <charset val="129"/>
    </font>
    <font>
      <b/>
      <u/>
      <sz val="22"/>
      <color indexed="8"/>
      <name val="맑은 고딕"/>
      <family val="3"/>
      <charset val="129"/>
    </font>
    <font>
      <sz val="22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2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28"/>
      <color theme="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i/>
      <sz val="12"/>
      <color rgb="FF0000FF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i/>
      <sz val="12"/>
      <color rgb="FF0033CC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</font>
    <font>
      <b/>
      <sz val="24"/>
      <color theme="0"/>
      <name val="맑은 고딕"/>
      <family val="3"/>
      <charset val="129"/>
    </font>
    <font>
      <b/>
      <sz val="24"/>
      <color theme="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1" borderId="2" applyNumberFormat="0" applyFont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3" applyNumberFormat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34" fillId="0" borderId="0">
      <alignment vertical="center"/>
    </xf>
    <xf numFmtId="0" fontId="28" fillId="0" borderId="0"/>
    <xf numFmtId="0" fontId="34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28" fillId="0" borderId="0"/>
  </cellStyleXfs>
  <cellXfs count="340">
    <xf numFmtId="0" fontId="0" fillId="0" borderId="0" xfId="0">
      <alignment vertical="center"/>
    </xf>
    <xf numFmtId="0" fontId="34" fillId="0" borderId="0" xfId="55" applyFill="1" applyBorder="1" applyAlignment="1">
      <alignment horizontal="center" vertical="center"/>
    </xf>
    <xf numFmtId="0" fontId="0" fillId="0" borderId="0" xfId="0">
      <alignment vertical="center"/>
    </xf>
    <xf numFmtId="176" fontId="35" fillId="0" borderId="10" xfId="43" applyFont="1" applyFill="1" applyBorder="1" applyAlignment="1">
      <alignment horizontal="center" vertical="center"/>
    </xf>
    <xf numFmtId="176" fontId="35" fillId="0" borderId="10" xfId="34" applyFont="1" applyFill="1" applyBorder="1">
      <alignment vertical="center"/>
    </xf>
    <xf numFmtId="176" fontId="35" fillId="24" borderId="0" xfId="34" applyFont="1" applyFill="1" applyBorder="1">
      <alignment vertical="center"/>
    </xf>
    <xf numFmtId="176" fontId="35" fillId="24" borderId="0" xfId="55" applyNumberFormat="1" applyFont="1" applyFill="1" applyBorder="1">
      <alignment vertical="center"/>
    </xf>
    <xf numFmtId="0" fontId="34" fillId="0" borderId="0" xfId="55" applyFill="1" applyAlignment="1">
      <alignment horizontal="center" vertical="center"/>
    </xf>
    <xf numFmtId="179" fontId="35" fillId="0" borderId="10" xfId="34" applyNumberFormat="1" applyFont="1" applyFill="1" applyBorder="1" applyAlignment="1">
      <alignment horizontal="right" vertical="center"/>
    </xf>
    <xf numFmtId="179" fontId="35" fillId="0" borderId="10" xfId="55" applyNumberFormat="1" applyFont="1" applyFill="1" applyBorder="1" applyAlignment="1">
      <alignment horizontal="right" vertical="center"/>
    </xf>
    <xf numFmtId="176" fontId="35" fillId="0" borderId="10" xfId="43" applyFont="1" applyBorder="1" applyAlignment="1">
      <alignment horizontal="center" vertical="center"/>
    </xf>
    <xf numFmtId="176" fontId="35" fillId="0" borderId="10" xfId="43" applyFont="1" applyBorder="1">
      <alignment vertical="center"/>
    </xf>
    <xf numFmtId="178" fontId="36" fillId="25" borderId="10" xfId="34" applyNumberFormat="1" applyFont="1" applyFill="1" applyBorder="1" applyAlignment="1">
      <alignment horizontal="right" vertical="center"/>
    </xf>
    <xf numFmtId="179" fontId="37" fillId="26" borderId="10" xfId="34" applyNumberFormat="1" applyFont="1" applyFill="1" applyBorder="1" applyAlignment="1">
      <alignment horizontal="center" vertical="center"/>
    </xf>
    <xf numFmtId="176" fontId="36" fillId="26" borderId="11" xfId="34" applyFont="1" applyFill="1" applyBorder="1" applyAlignment="1">
      <alignment horizontal="center" vertical="center" wrapText="1"/>
    </xf>
    <xf numFmtId="0" fontId="38" fillId="24" borderId="0" xfId="55" applyFont="1" applyFill="1" applyBorder="1" applyAlignment="1">
      <alignment horizontal="center" vertical="center" wrapText="1"/>
    </xf>
    <xf numFmtId="0" fontId="39" fillId="24" borderId="0" xfId="55" applyFont="1" applyFill="1" applyBorder="1" applyAlignment="1">
      <alignment horizontal="center" vertical="center" wrapText="1"/>
    </xf>
    <xf numFmtId="176" fontId="37" fillId="0" borderId="0" xfId="34" applyFont="1" applyFill="1" applyBorder="1" applyAlignment="1">
      <alignment vertical="center"/>
    </xf>
    <xf numFmtId="0" fontId="36" fillId="27" borderId="12" xfId="55" applyFont="1" applyFill="1" applyBorder="1" applyAlignment="1">
      <alignment horizontal="center" vertical="center"/>
    </xf>
    <xf numFmtId="176" fontId="36" fillId="27" borderId="10" xfId="34" applyFont="1" applyFill="1" applyBorder="1" applyAlignment="1">
      <alignment horizontal="center" vertical="center"/>
    </xf>
    <xf numFmtId="176" fontId="35" fillId="0" borderId="10" xfId="37" applyFont="1" applyFill="1" applyBorder="1" applyAlignment="1">
      <alignment horizontal="center" vertical="center" wrapText="1"/>
    </xf>
    <xf numFmtId="179" fontId="35" fillId="24" borderId="10" xfId="34" applyNumberFormat="1" applyFont="1" applyFill="1" applyBorder="1" applyAlignment="1">
      <alignment horizontal="right" vertical="center"/>
    </xf>
    <xf numFmtId="179" fontId="36" fillId="27" borderId="10" xfId="34" applyNumberFormat="1" applyFont="1" applyFill="1" applyBorder="1" applyAlignment="1">
      <alignment horizontal="right" vertical="center"/>
    </xf>
    <xf numFmtId="176" fontId="36" fillId="27" borderId="12" xfId="34" applyFont="1" applyFill="1" applyBorder="1" applyAlignment="1">
      <alignment horizontal="center" vertical="center"/>
    </xf>
    <xf numFmtId="179" fontId="36" fillId="27" borderId="12" xfId="34" applyNumberFormat="1" applyFont="1" applyFill="1" applyBorder="1" applyAlignment="1">
      <alignment horizontal="right" vertical="center"/>
    </xf>
    <xf numFmtId="179" fontId="36" fillId="25" borderId="10" xfId="34" applyNumberFormat="1" applyFont="1" applyFill="1" applyBorder="1" applyAlignment="1">
      <alignment horizontal="right" vertical="center"/>
    </xf>
    <xf numFmtId="176" fontId="35" fillId="24" borderId="10" xfId="34" applyFont="1" applyFill="1" applyBorder="1" applyAlignment="1">
      <alignment horizontal="center" vertical="center"/>
    </xf>
    <xf numFmtId="179" fontId="36" fillId="25" borderId="13" xfId="34" applyNumberFormat="1" applyFont="1" applyFill="1" applyBorder="1" applyAlignment="1">
      <alignment horizontal="right" vertical="center"/>
    </xf>
    <xf numFmtId="179" fontId="35" fillId="24" borderId="13" xfId="34" applyNumberFormat="1" applyFont="1" applyFill="1" applyBorder="1" applyAlignment="1">
      <alignment horizontal="left" vertical="center" wrapText="1"/>
    </xf>
    <xf numFmtId="179" fontId="35" fillId="24" borderId="13" xfId="34" applyNumberFormat="1" applyFont="1" applyFill="1" applyBorder="1" applyAlignment="1">
      <alignment horizontal="left" vertical="center"/>
    </xf>
    <xf numFmtId="179" fontId="36" fillId="27" borderId="13" xfId="34" applyNumberFormat="1" applyFont="1" applyFill="1" applyBorder="1" applyAlignment="1">
      <alignment horizontal="left" vertical="center"/>
    </xf>
    <xf numFmtId="177" fontId="34" fillId="0" borderId="0" xfId="34" applyNumberFormat="1" applyFont="1" applyFill="1" applyBorder="1" applyAlignment="1">
      <alignment horizontal="right"/>
    </xf>
    <xf numFmtId="0" fontId="36" fillId="27" borderId="10" xfId="55" applyFont="1" applyFill="1" applyBorder="1" applyAlignment="1">
      <alignment horizontal="center" vertical="center"/>
    </xf>
    <xf numFmtId="179" fontId="36" fillId="27" borderId="14" xfId="34" applyNumberFormat="1" applyFont="1" applyFill="1" applyBorder="1" applyAlignment="1">
      <alignment horizontal="left" vertical="center"/>
    </xf>
    <xf numFmtId="180" fontId="39" fillId="24" borderId="0" xfId="55" applyNumberFormat="1" applyFont="1" applyFill="1" applyBorder="1" applyAlignment="1">
      <alignment horizontal="center" vertical="center" wrapText="1"/>
    </xf>
    <xf numFmtId="180" fontId="40" fillId="0" borderId="0" xfId="34" applyNumberFormat="1" applyFont="1" applyFill="1" applyBorder="1" applyAlignment="1">
      <alignment horizontal="right" vertical="center"/>
    </xf>
    <xf numFmtId="180" fontId="35" fillId="0" borderId="13" xfId="55" applyNumberFormat="1" applyFont="1" applyFill="1" applyBorder="1" applyAlignment="1">
      <alignment horizontal="left" vertical="center" wrapText="1"/>
    </xf>
    <xf numFmtId="180" fontId="36" fillId="27" borderId="13" xfId="34" applyNumberFormat="1" applyFont="1" applyFill="1" applyBorder="1" applyAlignment="1">
      <alignment horizontal="center" vertical="center"/>
    </xf>
    <xf numFmtId="180" fontId="36" fillId="27" borderId="14" xfId="34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76" fontId="39" fillId="24" borderId="0" xfId="34" applyFont="1" applyFill="1" applyBorder="1" applyAlignment="1">
      <alignment horizontal="center" vertical="center" wrapText="1"/>
    </xf>
    <xf numFmtId="176" fontId="36" fillId="25" borderId="10" xfId="34" applyFont="1" applyFill="1" applyBorder="1" applyAlignment="1">
      <alignment horizontal="right" vertical="center"/>
    </xf>
    <xf numFmtId="176" fontId="34" fillId="0" borderId="0" xfId="34" applyFont="1">
      <alignment vertical="center"/>
    </xf>
    <xf numFmtId="0" fontId="0" fillId="0" borderId="0" xfId="0" applyAlignment="1">
      <alignment horizontal="right" vertical="center"/>
    </xf>
    <xf numFmtId="180" fontId="40" fillId="0" borderId="13" xfId="55" applyNumberFormat="1" applyFont="1" applyFill="1" applyBorder="1" applyAlignment="1">
      <alignment horizontal="left" vertical="center" wrapText="1"/>
    </xf>
    <xf numFmtId="179" fontId="40" fillId="24" borderId="13" xfId="34" applyNumberFormat="1" applyFont="1" applyFill="1" applyBorder="1" applyAlignment="1">
      <alignment horizontal="left" vertical="center" wrapText="1"/>
    </xf>
    <xf numFmtId="176" fontId="36" fillId="26" borderId="10" xfId="34" applyFont="1" applyFill="1" applyBorder="1" applyAlignment="1">
      <alignment horizontal="center" vertical="center"/>
    </xf>
    <xf numFmtId="176" fontId="35" fillId="0" borderId="10" xfId="34" applyFont="1" applyFill="1" applyBorder="1" applyAlignment="1">
      <alignment horizontal="center" vertical="center"/>
    </xf>
    <xf numFmtId="179" fontId="35" fillId="0" borderId="15" xfId="55" applyNumberFormat="1" applyFont="1" applyFill="1" applyBorder="1" applyAlignment="1">
      <alignment horizontal="right" vertical="center"/>
    </xf>
    <xf numFmtId="176" fontId="35" fillId="0" borderId="15" xfId="34" applyFont="1" applyFill="1" applyBorder="1" applyAlignment="1">
      <alignment horizontal="center" vertical="center"/>
    </xf>
    <xf numFmtId="180" fontId="37" fillId="26" borderId="13" xfId="34" applyNumberFormat="1" applyFont="1" applyFill="1" applyBorder="1" applyAlignment="1">
      <alignment horizontal="center" vertical="center"/>
    </xf>
    <xf numFmtId="176" fontId="35" fillId="0" borderId="15" xfId="43" applyFont="1" applyFill="1" applyBorder="1" applyAlignment="1">
      <alignment horizontal="center" vertical="center"/>
    </xf>
    <xf numFmtId="179" fontId="35" fillId="24" borderId="16" xfId="34" applyNumberFormat="1" applyFont="1" applyFill="1" applyBorder="1" applyAlignment="1">
      <alignment horizontal="left" vertical="center" wrapText="1"/>
    </xf>
    <xf numFmtId="176" fontId="35" fillId="0" borderId="10" xfId="34" applyFont="1" applyFill="1" applyBorder="1" applyAlignment="1">
      <alignment vertical="center"/>
    </xf>
    <xf numFmtId="179" fontId="35" fillId="0" borderId="10" xfId="55" applyNumberFormat="1" applyFont="1" applyFill="1" applyBorder="1" applyAlignment="1">
      <alignment vertical="center"/>
    </xf>
    <xf numFmtId="176" fontId="35" fillId="24" borderId="10" xfId="34" applyFont="1" applyFill="1" applyBorder="1" applyAlignment="1">
      <alignment vertical="center"/>
    </xf>
    <xf numFmtId="179" fontId="35" fillId="24" borderId="10" xfId="34" applyNumberFormat="1" applyFont="1" applyFill="1" applyBorder="1" applyAlignment="1">
      <alignment vertical="center"/>
    </xf>
    <xf numFmtId="176" fontId="35" fillId="0" borderId="15" xfId="37" applyFont="1" applyFill="1" applyBorder="1" applyAlignment="1" applyProtection="1">
      <alignment horizontal="center" vertical="center" wrapText="1"/>
      <protection locked="0"/>
    </xf>
    <xf numFmtId="0" fontId="41" fillId="27" borderId="10" xfId="55" applyFont="1" applyFill="1" applyBorder="1" applyAlignment="1" applyProtection="1">
      <alignment horizontal="center" vertical="center"/>
      <protection locked="0"/>
    </xf>
    <xf numFmtId="0" fontId="35" fillId="0" borderId="15" xfId="55" applyFont="1" applyFill="1" applyBorder="1" applyAlignment="1" applyProtection="1">
      <alignment horizontal="center" vertical="center"/>
      <protection locked="0"/>
    </xf>
    <xf numFmtId="0" fontId="42" fillId="0" borderId="15" xfId="55" applyFont="1" applyFill="1" applyBorder="1" applyAlignment="1" applyProtection="1">
      <alignment horizontal="center" vertical="center"/>
      <protection locked="0"/>
    </xf>
    <xf numFmtId="0" fontId="42" fillId="0" borderId="10" xfId="55" applyFont="1" applyFill="1" applyBorder="1" applyAlignment="1" applyProtection="1">
      <alignment horizontal="center" vertical="center"/>
      <protection locked="0"/>
    </xf>
    <xf numFmtId="0" fontId="36" fillId="27" borderId="10" xfId="55" applyFont="1" applyFill="1" applyBorder="1" applyAlignment="1" applyProtection="1">
      <alignment horizontal="center" vertical="center"/>
      <protection locked="0"/>
    </xf>
    <xf numFmtId="0" fontId="35" fillId="0" borderId="10" xfId="55" applyFont="1" applyFill="1" applyBorder="1" applyAlignment="1" applyProtection="1">
      <alignment horizontal="center" vertical="center"/>
      <protection locked="0"/>
    </xf>
    <xf numFmtId="0" fontId="35" fillId="24" borderId="10" xfId="55" applyFont="1" applyFill="1" applyBorder="1" applyAlignment="1" applyProtection="1">
      <alignment horizontal="center" vertical="center"/>
      <protection locked="0"/>
    </xf>
    <xf numFmtId="0" fontId="36" fillId="27" borderId="12" xfId="55" applyFont="1" applyFill="1" applyBorder="1" applyAlignment="1" applyProtection="1">
      <alignment horizontal="center" vertical="center"/>
      <protection locked="0"/>
    </xf>
    <xf numFmtId="176" fontId="37" fillId="26" borderId="17" xfId="34" applyFont="1" applyFill="1" applyBorder="1" applyAlignment="1">
      <alignment horizontal="center" vertical="center"/>
    </xf>
    <xf numFmtId="176" fontId="36" fillId="26" borderId="10" xfId="34" applyFont="1" applyFill="1" applyBorder="1" applyAlignment="1">
      <alignment horizontal="center" vertical="center"/>
    </xf>
    <xf numFmtId="176" fontId="37" fillId="26" borderId="11" xfId="34" applyFont="1" applyFill="1" applyBorder="1" applyAlignment="1">
      <alignment horizontal="center" vertical="center"/>
    </xf>
    <xf numFmtId="176" fontId="35" fillId="0" borderId="15" xfId="34" applyFont="1" applyFill="1" applyBorder="1" applyAlignment="1">
      <alignment horizontal="center" vertical="center"/>
    </xf>
    <xf numFmtId="0" fontId="35" fillId="0" borderId="10" xfId="55" applyFont="1" applyFill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176" fontId="35" fillId="0" borderId="0" xfId="34" applyFont="1">
      <alignment vertical="center"/>
    </xf>
    <xf numFmtId="0" fontId="35" fillId="0" borderId="0" xfId="0" applyFont="1" applyAlignment="1">
      <alignment horizontal="right" vertical="center"/>
    </xf>
    <xf numFmtId="180" fontId="35" fillId="0" borderId="0" xfId="0" applyNumberFormat="1" applyFont="1">
      <alignment vertical="center"/>
    </xf>
    <xf numFmtId="176" fontId="36" fillId="26" borderId="10" xfId="34" applyFont="1" applyFill="1" applyBorder="1" applyAlignment="1">
      <alignment horizontal="center" vertical="center"/>
    </xf>
    <xf numFmtId="0" fontId="35" fillId="0" borderId="10" xfId="55" applyFont="1" applyFill="1" applyBorder="1" applyAlignment="1" applyProtection="1">
      <alignment horizontal="center" vertical="center"/>
      <protection locked="0"/>
    </xf>
    <xf numFmtId="176" fontId="39" fillId="24" borderId="0" xfId="55" applyNumberFormat="1" applyFont="1" applyFill="1" applyBorder="1" applyAlignment="1">
      <alignment horizontal="right" vertical="center" wrapText="1"/>
    </xf>
    <xf numFmtId="176" fontId="37" fillId="26" borderId="11" xfId="34" applyNumberFormat="1" applyFont="1" applyFill="1" applyBorder="1" applyAlignment="1">
      <alignment horizontal="center" vertical="center"/>
    </xf>
    <xf numFmtId="176" fontId="37" fillId="26" borderId="10" xfId="34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37" fillId="26" borderId="11" xfId="34" applyFont="1" applyFill="1" applyBorder="1" applyAlignment="1">
      <alignment horizontal="center" vertical="center"/>
    </xf>
    <xf numFmtId="176" fontId="36" fillId="26" borderId="10" xfId="34" applyFont="1" applyFill="1" applyBorder="1" applyAlignment="1">
      <alignment horizontal="center" vertical="center"/>
    </xf>
    <xf numFmtId="176" fontId="35" fillId="0" borderId="10" xfId="37" applyFont="1" applyFill="1" applyBorder="1" applyAlignment="1">
      <alignment horizontal="center" vertical="center"/>
    </xf>
    <xf numFmtId="176" fontId="35" fillId="0" borderId="10" xfId="34" applyFont="1" applyFill="1" applyBorder="1" applyAlignment="1">
      <alignment horizontal="center" vertical="center"/>
    </xf>
    <xf numFmtId="179" fontId="35" fillId="0" borderId="15" xfId="34" applyNumberFormat="1" applyFont="1" applyFill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25" fillId="24" borderId="0" xfId="55" applyFont="1" applyFill="1" applyBorder="1" applyAlignment="1" applyProtection="1">
      <alignment horizontal="center" vertical="center" wrapText="1"/>
      <protection locked="0"/>
    </xf>
    <xf numFmtId="0" fontId="5" fillId="24" borderId="0" xfId="55" applyFont="1" applyFill="1" applyBorder="1" applyAlignment="1" applyProtection="1">
      <alignment horizontal="center" vertical="center" wrapText="1"/>
      <protection locked="0"/>
    </xf>
    <xf numFmtId="176" fontId="36" fillId="26" borderId="11" xfId="34" applyFont="1" applyFill="1" applyBorder="1" applyAlignment="1" applyProtection="1">
      <alignment horizontal="center" vertical="center"/>
      <protection locked="0"/>
    </xf>
    <xf numFmtId="176" fontId="37" fillId="26" borderId="18" xfId="34" applyFont="1" applyFill="1" applyBorder="1" applyAlignment="1" applyProtection="1">
      <alignment horizontal="center" vertical="center"/>
      <protection locked="0"/>
    </xf>
    <xf numFmtId="176" fontId="37" fillId="26" borderId="19" xfId="34" applyFont="1" applyFill="1" applyBorder="1" applyAlignment="1" applyProtection="1">
      <alignment horizontal="center" vertical="center"/>
      <protection locked="0"/>
    </xf>
    <xf numFmtId="176" fontId="36" fillId="26" borderId="10" xfId="34" applyFont="1" applyFill="1" applyBorder="1" applyAlignment="1" applyProtection="1">
      <alignment horizontal="center" vertical="center"/>
      <protection locked="0"/>
    </xf>
    <xf numFmtId="176" fontId="36" fillId="26" borderId="20" xfId="34" applyFont="1" applyFill="1" applyBorder="1" applyAlignment="1" applyProtection="1">
      <alignment horizontal="center" vertical="center"/>
      <protection locked="0"/>
    </xf>
    <xf numFmtId="179" fontId="37" fillId="26" borderId="20" xfId="34" applyNumberFormat="1" applyFont="1" applyFill="1" applyBorder="1" applyAlignment="1" applyProtection="1">
      <alignment horizontal="center" vertical="center"/>
      <protection locked="0"/>
    </xf>
    <xf numFmtId="179" fontId="37" fillId="26" borderId="13" xfId="34" applyNumberFormat="1" applyFont="1" applyFill="1" applyBorder="1" applyAlignment="1" applyProtection="1">
      <alignment horizontal="center" vertical="center"/>
      <protection locked="0"/>
    </xf>
    <xf numFmtId="178" fontId="36" fillId="25" borderId="10" xfId="34" applyNumberFormat="1" applyFont="1" applyFill="1" applyBorder="1" applyAlignment="1" applyProtection="1">
      <alignment horizontal="right" vertical="center"/>
      <protection locked="0"/>
    </xf>
    <xf numFmtId="176" fontId="35" fillId="0" borderId="10" xfId="37" applyFont="1" applyFill="1" applyBorder="1" applyAlignment="1" applyProtection="1">
      <alignment horizontal="center" vertical="center"/>
      <protection locked="0"/>
    </xf>
    <xf numFmtId="176" fontId="35" fillId="0" borderId="10" xfId="34" applyFont="1" applyFill="1" applyBorder="1" applyAlignment="1" applyProtection="1">
      <alignment horizontal="center" vertical="center"/>
      <protection locked="0"/>
    </xf>
    <xf numFmtId="176" fontId="35" fillId="0" borderId="21" xfId="37" applyFont="1" applyFill="1" applyBorder="1" applyAlignment="1" applyProtection="1">
      <alignment horizontal="center" vertical="center"/>
      <protection locked="0"/>
    </xf>
    <xf numFmtId="176" fontId="35" fillId="0" borderId="10" xfId="34" applyFont="1" applyFill="1" applyBorder="1" applyProtection="1">
      <alignment vertical="center"/>
      <protection locked="0"/>
    </xf>
    <xf numFmtId="176" fontId="35" fillId="0" borderId="20" xfId="37" applyFont="1" applyFill="1" applyBorder="1" applyAlignment="1" applyProtection="1">
      <alignment horizontal="center" vertical="center"/>
      <protection locked="0"/>
    </xf>
    <xf numFmtId="0" fontId="36" fillId="27" borderId="20" xfId="55" applyFont="1" applyFill="1" applyBorder="1" applyAlignment="1" applyProtection="1">
      <alignment horizontal="center" vertical="center"/>
      <protection locked="0"/>
    </xf>
    <xf numFmtId="176" fontId="36" fillId="27" borderId="10" xfId="34" applyFont="1" applyFill="1" applyBorder="1" applyAlignment="1" applyProtection="1">
      <alignment horizontal="center" vertical="center"/>
      <protection locked="0"/>
    </xf>
    <xf numFmtId="176" fontId="35" fillId="0" borderId="10" xfId="37" applyFont="1" applyFill="1" applyBorder="1" applyAlignment="1" applyProtection="1">
      <alignment horizontal="center" vertical="center" wrapText="1"/>
      <protection locked="0"/>
    </xf>
    <xf numFmtId="0" fontId="41" fillId="27" borderId="21" xfId="55" applyFont="1" applyFill="1" applyBorder="1" applyAlignment="1" applyProtection="1">
      <alignment horizontal="center" vertical="center"/>
      <protection locked="0"/>
    </xf>
    <xf numFmtId="0" fontId="35" fillId="0" borderId="21" xfId="55" applyFont="1" applyFill="1" applyBorder="1" applyAlignment="1" applyProtection="1">
      <alignment horizontal="center" vertical="center"/>
      <protection locked="0"/>
    </xf>
    <xf numFmtId="176" fontId="35" fillId="0" borderId="20" xfId="37" applyFont="1" applyFill="1" applyBorder="1" applyAlignment="1" applyProtection="1">
      <alignment horizontal="center" vertical="center" wrapText="1"/>
      <protection locked="0"/>
    </xf>
    <xf numFmtId="176" fontId="35" fillId="0" borderId="10" xfId="43" applyFont="1" applyBorder="1" applyAlignment="1" applyProtection="1">
      <alignment horizontal="center" vertical="center"/>
      <protection locked="0"/>
    </xf>
    <xf numFmtId="176" fontId="35" fillId="0" borderId="10" xfId="43" applyFont="1" applyBorder="1" applyProtection="1">
      <alignment vertical="center"/>
      <protection locked="0"/>
    </xf>
    <xf numFmtId="176" fontId="35" fillId="0" borderId="20" xfId="43" applyFont="1" applyBorder="1" applyAlignment="1" applyProtection="1">
      <alignment horizontal="center" vertical="center"/>
      <protection locked="0"/>
    </xf>
    <xf numFmtId="176" fontId="35" fillId="0" borderId="10" xfId="43" applyFont="1" applyFill="1" applyBorder="1" applyAlignment="1" applyProtection="1">
      <alignment horizontal="center" vertical="center"/>
      <protection locked="0"/>
    </xf>
    <xf numFmtId="176" fontId="35" fillId="0" borderId="20" xfId="43" applyFont="1" applyFill="1" applyBorder="1" applyAlignment="1" applyProtection="1">
      <alignment horizontal="center" vertical="center"/>
      <protection locked="0"/>
    </xf>
    <xf numFmtId="176" fontId="35" fillId="24" borderId="10" xfId="34" applyFont="1" applyFill="1" applyBorder="1" applyAlignment="1" applyProtection="1">
      <alignment horizontal="center" vertical="center"/>
      <protection locked="0"/>
    </xf>
    <xf numFmtId="0" fontId="36" fillId="27" borderId="22" xfId="55" applyFont="1" applyFill="1" applyBorder="1" applyAlignment="1" applyProtection="1">
      <alignment horizontal="center" vertical="center"/>
      <protection locked="0"/>
    </xf>
    <xf numFmtId="176" fontId="36" fillId="27" borderId="12" xfId="34" applyFont="1" applyFill="1" applyBorder="1" applyAlignment="1" applyProtection="1">
      <alignment horizontal="center" vertical="center"/>
      <protection locked="0"/>
    </xf>
    <xf numFmtId="0" fontId="34" fillId="0" borderId="23" xfId="55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179" fontId="0" fillId="0" borderId="0" xfId="0" applyNumberFormat="1" applyBorder="1" applyAlignment="1" applyProtection="1">
      <alignment horizontal="right" vertical="center"/>
      <protection locked="0"/>
    </xf>
    <xf numFmtId="0" fontId="0" fillId="0" borderId="23" xfId="0" applyBorder="1" applyProtection="1">
      <alignment vertical="center"/>
      <protection locked="0"/>
    </xf>
    <xf numFmtId="0" fontId="34" fillId="0" borderId="0" xfId="55" applyFill="1" applyBorder="1" applyAlignment="1" applyProtection="1">
      <alignment horizontal="center" vertical="center"/>
      <protection locked="0"/>
    </xf>
    <xf numFmtId="176" fontId="34" fillId="0" borderId="0" xfId="34" applyFont="1" applyFill="1" applyBorder="1" applyProtection="1">
      <alignment vertical="center"/>
      <protection locked="0"/>
    </xf>
    <xf numFmtId="179" fontId="34" fillId="0" borderId="0" xfId="34" applyNumberFormat="1" applyFont="1" applyFill="1" applyBorder="1" applyAlignment="1" applyProtection="1">
      <alignment horizontal="right" vertical="center"/>
      <protection locked="0"/>
    </xf>
    <xf numFmtId="0" fontId="35" fillId="24" borderId="20" xfId="55" applyFont="1" applyFill="1" applyBorder="1" applyAlignment="1" applyProtection="1">
      <alignment horizontal="center" vertical="center"/>
      <protection locked="0"/>
    </xf>
    <xf numFmtId="0" fontId="34" fillId="0" borderId="23" xfId="55" applyFill="1" applyBorder="1" applyAlignment="1" applyProtection="1">
      <alignment vertical="center"/>
      <protection locked="0"/>
    </xf>
    <xf numFmtId="0" fontId="34" fillId="0" borderId="0" xfId="55" applyFill="1" applyBorder="1" applyAlignment="1" applyProtection="1">
      <alignment vertical="center"/>
      <protection locked="0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1" fillId="0" borderId="10" xfId="55" applyFont="1" applyFill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76" fontId="36" fillId="27" borderId="26" xfId="34" applyFont="1" applyFill="1" applyBorder="1" applyAlignment="1" applyProtection="1">
      <alignment horizontal="center" vertical="center"/>
      <protection locked="0"/>
    </xf>
    <xf numFmtId="179" fontId="0" fillId="0" borderId="0" xfId="0" applyNumberForma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179" fontId="0" fillId="0" borderId="0" xfId="0" applyNumberFormat="1" applyFont="1" applyAlignment="1" applyProtection="1">
      <alignment horizontal="right" vertical="center"/>
      <protection locked="0"/>
    </xf>
    <xf numFmtId="179" fontId="36" fillId="25" borderId="20" xfId="34" applyNumberFormat="1" applyFont="1" applyFill="1" applyBorder="1" applyAlignment="1" applyProtection="1">
      <alignment horizontal="right" vertical="center"/>
    </xf>
    <xf numFmtId="179" fontId="35" fillId="0" borderId="20" xfId="34" applyNumberFormat="1" applyFont="1" applyFill="1" applyBorder="1" applyAlignment="1" applyProtection="1">
      <alignment horizontal="right" vertical="center"/>
    </xf>
    <xf numFmtId="179" fontId="36" fillId="27" borderId="20" xfId="34" applyNumberFormat="1" applyFont="1" applyFill="1" applyBorder="1" applyAlignment="1" applyProtection="1">
      <alignment horizontal="right" vertical="center"/>
    </xf>
    <xf numFmtId="179" fontId="36" fillId="27" borderId="22" xfId="34" applyNumberFormat="1" applyFont="1" applyFill="1" applyBorder="1" applyAlignment="1" applyProtection="1">
      <alignment horizontal="right" vertical="center"/>
    </xf>
    <xf numFmtId="179" fontId="36" fillId="25" borderId="13" xfId="34" applyNumberFormat="1" applyFont="1" applyFill="1" applyBorder="1" applyAlignment="1" applyProtection="1">
      <alignment horizontal="right" vertical="center"/>
    </xf>
    <xf numFmtId="179" fontId="35" fillId="0" borderId="13" xfId="55" applyNumberFormat="1" applyFont="1" applyFill="1" applyBorder="1" applyAlignment="1" applyProtection="1">
      <alignment horizontal="right" vertical="center"/>
    </xf>
    <xf numFmtId="179" fontId="36" fillId="27" borderId="13" xfId="34" applyNumberFormat="1" applyFont="1" applyFill="1" applyBorder="1" applyAlignment="1" applyProtection="1">
      <alignment horizontal="right" vertical="center"/>
    </xf>
    <xf numFmtId="179" fontId="35" fillId="24" borderId="13" xfId="34" applyNumberFormat="1" applyFont="1" applyFill="1" applyBorder="1" applyAlignment="1" applyProtection="1">
      <alignment horizontal="right" vertical="center"/>
    </xf>
    <xf numFmtId="179" fontId="36" fillId="27" borderId="27" xfId="34" applyNumberFormat="1" applyFont="1" applyFill="1" applyBorder="1" applyAlignment="1" applyProtection="1">
      <alignment horizontal="right" vertical="center"/>
    </xf>
    <xf numFmtId="181" fontId="36" fillId="25" borderId="20" xfId="29" applyNumberFormat="1" applyFont="1" applyFill="1" applyBorder="1" applyAlignment="1" applyProtection="1">
      <alignment vertical="center"/>
    </xf>
    <xf numFmtId="181" fontId="35" fillId="0" borderId="20" xfId="29" applyNumberFormat="1" applyFont="1" applyFill="1" applyBorder="1" applyAlignment="1" applyProtection="1">
      <alignment vertical="center"/>
    </xf>
    <xf numFmtId="181" fontId="36" fillId="27" borderId="20" xfId="29" applyNumberFormat="1" applyFont="1" applyFill="1" applyBorder="1" applyAlignment="1" applyProtection="1">
      <alignment vertical="center"/>
    </xf>
    <xf numFmtId="181" fontId="35" fillId="0" borderId="20" xfId="29" applyNumberFormat="1" applyFont="1" applyBorder="1" applyAlignment="1" applyProtection="1">
      <alignment vertical="center"/>
    </xf>
    <xf numFmtId="181" fontId="36" fillId="27" borderId="22" xfId="29" applyNumberFormat="1" applyFont="1" applyFill="1" applyBorder="1" applyAlignment="1" applyProtection="1">
      <alignment vertical="center"/>
    </xf>
    <xf numFmtId="181" fontId="36" fillId="25" borderId="20" xfId="29" applyNumberFormat="1" applyFont="1" applyFill="1" applyBorder="1" applyAlignment="1" applyProtection="1">
      <alignment horizontal="right" vertical="center"/>
    </xf>
    <xf numFmtId="181" fontId="35" fillId="0" borderId="20" xfId="29" applyNumberFormat="1" applyFont="1" applyFill="1" applyBorder="1" applyAlignment="1" applyProtection="1">
      <alignment horizontal="right" vertical="center"/>
    </xf>
    <xf numFmtId="181" fontId="36" fillId="27" borderId="20" xfId="29" applyNumberFormat="1" applyFont="1" applyFill="1" applyBorder="1" applyAlignment="1" applyProtection="1">
      <alignment horizontal="right" vertical="center"/>
    </xf>
    <xf numFmtId="181" fontId="35" fillId="24" borderId="20" xfId="29" applyNumberFormat="1" applyFont="1" applyFill="1" applyBorder="1" applyAlignment="1" applyProtection="1">
      <alignment horizontal="right" vertical="center"/>
    </xf>
    <xf numFmtId="181" fontId="36" fillId="27" borderId="28" xfId="29" applyNumberFormat="1" applyFont="1" applyFill="1" applyBorder="1" applyAlignment="1" applyProtection="1">
      <alignment horizontal="right" vertical="center"/>
    </xf>
    <xf numFmtId="181" fontId="36" fillId="25" borderId="10" xfId="29" applyNumberFormat="1" applyFont="1" applyFill="1" applyBorder="1" applyAlignment="1">
      <alignment horizontal="right" vertical="center"/>
    </xf>
    <xf numFmtId="181" fontId="35" fillId="0" borderId="10" xfId="29" applyNumberFormat="1" applyFont="1" applyFill="1" applyBorder="1" applyAlignment="1">
      <alignment horizontal="right" vertical="center"/>
    </xf>
    <xf numFmtId="181" fontId="36" fillId="27" borderId="10" xfId="29" applyNumberFormat="1" applyFont="1" applyFill="1" applyBorder="1" applyAlignment="1">
      <alignment horizontal="right" vertical="center"/>
    </xf>
    <xf numFmtId="181" fontId="35" fillId="0" borderId="10" xfId="29" applyNumberFormat="1" applyFont="1" applyBorder="1" applyAlignment="1">
      <alignment horizontal="right" vertical="center"/>
    </xf>
    <xf numFmtId="181" fontId="35" fillId="0" borderId="15" xfId="29" applyNumberFormat="1" applyFont="1" applyFill="1" applyBorder="1" applyAlignment="1">
      <alignment horizontal="right" vertical="center"/>
    </xf>
    <xf numFmtId="181" fontId="36" fillId="27" borderId="12" xfId="29" applyNumberFormat="1" applyFont="1" applyFill="1" applyBorder="1" applyAlignment="1">
      <alignment horizontal="right" vertical="center"/>
    </xf>
    <xf numFmtId="181" fontId="35" fillId="24" borderId="10" xfId="29" applyNumberFormat="1" applyFont="1" applyFill="1" applyBorder="1" applyAlignment="1">
      <alignment horizontal="right" vertical="center"/>
    </xf>
    <xf numFmtId="181" fontId="35" fillId="0" borderId="10" xfId="34" applyNumberFormat="1" applyFont="1" applyFill="1" applyBorder="1" applyAlignment="1">
      <alignment vertical="center"/>
    </xf>
    <xf numFmtId="181" fontId="35" fillId="24" borderId="10" xfId="34" applyNumberFormat="1" applyFont="1" applyFill="1" applyBorder="1" applyAlignment="1">
      <alignment vertical="center"/>
    </xf>
    <xf numFmtId="181" fontId="36" fillId="25" borderId="10" xfId="29" applyNumberFormat="1" applyFont="1" applyFill="1" applyBorder="1" applyAlignment="1">
      <alignment vertical="center"/>
    </xf>
    <xf numFmtId="181" fontId="35" fillId="0" borderId="15" xfId="34" applyNumberFormat="1" applyFont="1" applyFill="1" applyBorder="1" applyAlignment="1">
      <alignment vertical="center"/>
    </xf>
    <xf numFmtId="181" fontId="36" fillId="27" borderId="10" xfId="34" applyNumberFormat="1" applyFont="1" applyFill="1" applyBorder="1" applyAlignment="1">
      <alignment vertical="center"/>
    </xf>
    <xf numFmtId="181" fontId="36" fillId="27" borderId="12" xfId="34" applyNumberFormat="1" applyFont="1" applyFill="1" applyBorder="1" applyAlignment="1">
      <alignment vertical="center"/>
    </xf>
    <xf numFmtId="0" fontId="35" fillId="0" borderId="15" xfId="55" applyFont="1" applyFill="1" applyBorder="1" applyAlignment="1" applyProtection="1">
      <alignment horizontal="center" vertical="center"/>
      <protection locked="0"/>
    </xf>
    <xf numFmtId="176" fontId="35" fillId="0" borderId="10" xfId="34" applyFont="1" applyFill="1" applyBorder="1" applyAlignment="1">
      <alignment horizontal="center" vertical="center"/>
    </xf>
    <xf numFmtId="176" fontId="36" fillId="26" borderId="10" xfId="34" applyFont="1" applyFill="1" applyBorder="1" applyAlignment="1">
      <alignment horizontal="center" vertical="center"/>
    </xf>
    <xf numFmtId="0" fontId="35" fillId="0" borderId="10" xfId="55" applyFont="1" applyFill="1" applyBorder="1" applyAlignment="1" applyProtection="1">
      <alignment horizontal="center" vertical="center"/>
      <protection locked="0"/>
    </xf>
    <xf numFmtId="179" fontId="44" fillId="0" borderId="13" xfId="34" applyNumberFormat="1" applyFont="1" applyFill="1" applyBorder="1" applyAlignment="1">
      <alignment horizontal="left" vertical="center" wrapText="1"/>
    </xf>
    <xf numFmtId="0" fontId="45" fillId="0" borderId="0" xfId="0" applyFont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0" xfId="55" applyFont="1" applyFill="1" applyBorder="1" applyAlignment="1" applyProtection="1">
      <alignment vertical="center"/>
      <protection locked="0"/>
    </xf>
    <xf numFmtId="0" fontId="31" fillId="24" borderId="0" xfId="55" applyFont="1" applyFill="1" applyBorder="1" applyAlignment="1" applyProtection="1">
      <alignment horizontal="center" vertical="center" wrapText="1"/>
      <protection locked="0"/>
    </xf>
    <xf numFmtId="180" fontId="47" fillId="0" borderId="13" xfId="55" applyNumberFormat="1" applyFont="1" applyFill="1" applyBorder="1" applyAlignment="1">
      <alignment horizontal="left" vertical="center" wrapText="1"/>
    </xf>
    <xf numFmtId="180" fontId="43" fillId="25" borderId="13" xfId="34" applyNumberFormat="1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Protection="1">
      <alignment vertical="center"/>
      <protection locked="0"/>
    </xf>
    <xf numFmtId="0" fontId="51" fillId="0" borderId="23" xfId="55" applyFont="1" applyFill="1" applyBorder="1" applyAlignment="1" applyProtection="1">
      <alignment vertical="center"/>
      <protection locked="0"/>
    </xf>
    <xf numFmtId="0" fontId="51" fillId="0" borderId="23" xfId="0" applyFont="1" applyBorder="1" applyProtection="1">
      <alignment vertical="center"/>
      <protection locked="0"/>
    </xf>
    <xf numFmtId="180" fontId="40" fillId="0" borderId="13" xfId="55" applyNumberFormat="1" applyFont="1" applyFill="1" applyBorder="1" applyAlignment="1">
      <alignment vertical="center" wrapText="1"/>
    </xf>
    <xf numFmtId="180" fontId="35" fillId="0" borderId="13" xfId="55" applyNumberFormat="1" applyFont="1" applyBorder="1" applyAlignment="1">
      <alignment horizontal="left" vertical="center" wrapText="1"/>
    </xf>
    <xf numFmtId="178" fontId="0" fillId="0" borderId="0" xfId="0" applyNumberFormat="1" applyProtection="1">
      <alignment vertical="center"/>
      <protection locked="0"/>
    </xf>
    <xf numFmtId="176" fontId="36" fillId="26" borderId="11" xfId="34" applyFont="1" applyFill="1" applyBorder="1" applyAlignment="1" applyProtection="1">
      <alignment horizontal="center" vertical="center"/>
      <protection locked="0"/>
    </xf>
    <xf numFmtId="179" fontId="35" fillId="0" borderId="15" xfId="34" applyNumberFormat="1" applyFont="1" applyFill="1" applyBorder="1" applyAlignment="1">
      <alignment horizontal="right" vertical="center"/>
    </xf>
    <xf numFmtId="176" fontId="35" fillId="0" borderId="10" xfId="34" applyFont="1" applyFill="1" applyBorder="1" applyAlignment="1">
      <alignment horizontal="center" vertical="center"/>
    </xf>
    <xf numFmtId="181" fontId="35" fillId="0" borderId="15" xfId="29" applyNumberFormat="1" applyFont="1" applyFill="1" applyBorder="1" applyAlignment="1">
      <alignment horizontal="right" vertical="center"/>
    </xf>
    <xf numFmtId="176" fontId="35" fillId="0" borderId="10" xfId="37" applyFont="1" applyFill="1" applyBorder="1" applyAlignment="1">
      <alignment horizontal="center" vertical="center"/>
    </xf>
    <xf numFmtId="179" fontId="35" fillId="0" borderId="0" xfId="55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176" fontId="36" fillId="26" borderId="10" xfId="34" applyFont="1" applyFill="1" applyBorder="1" applyAlignment="1">
      <alignment horizontal="center" vertical="center"/>
    </xf>
    <xf numFmtId="176" fontId="35" fillId="24" borderId="15" xfId="37" applyFont="1" applyFill="1" applyBorder="1" applyAlignment="1" applyProtection="1">
      <alignment horizontal="center" vertical="center" wrapText="1"/>
      <protection locked="0"/>
    </xf>
    <xf numFmtId="176" fontId="35" fillId="24" borderId="15" xfId="34" applyFont="1" applyFill="1" applyBorder="1" applyAlignment="1">
      <alignment horizontal="center" vertical="center"/>
    </xf>
    <xf numFmtId="181" fontId="35" fillId="24" borderId="15" xfId="34" applyNumberFormat="1" applyFont="1" applyFill="1" applyBorder="1" applyAlignment="1">
      <alignment vertical="center"/>
    </xf>
    <xf numFmtId="179" fontId="35" fillId="24" borderId="15" xfId="55" applyNumberFormat="1" applyFont="1" applyFill="1" applyBorder="1" applyAlignment="1">
      <alignment horizontal="right" vertical="center"/>
    </xf>
    <xf numFmtId="180" fontId="35" fillId="24" borderId="13" xfId="55" applyNumberFormat="1" applyFont="1" applyFill="1" applyBorder="1" applyAlignment="1">
      <alignment horizontal="left" vertical="center" wrapText="1"/>
    </xf>
    <xf numFmtId="0" fontId="0" fillId="24" borderId="0" xfId="0" applyFill="1">
      <alignment vertical="center"/>
    </xf>
    <xf numFmtId="180" fontId="35" fillId="27" borderId="13" xfId="34" applyNumberFormat="1" applyFont="1" applyFill="1" applyBorder="1" applyAlignment="1">
      <alignment horizontal="left" vertical="center"/>
    </xf>
    <xf numFmtId="176" fontId="55" fillId="0" borderId="0" xfId="34" applyFont="1" applyAlignment="1">
      <alignment horizontal="justify" vertical="center"/>
    </xf>
    <xf numFmtId="176" fontId="36" fillId="0" borderId="0" xfId="34" applyFont="1" applyProtection="1">
      <alignment vertical="center"/>
      <protection locked="0"/>
    </xf>
    <xf numFmtId="176" fontId="36" fillId="0" borderId="0" xfId="34" applyFont="1" applyAlignment="1" applyProtection="1">
      <alignment horizontal="center" vertical="center"/>
      <protection locked="0"/>
    </xf>
    <xf numFmtId="176" fontId="35" fillId="0" borderId="0" xfId="34" applyFont="1" applyAlignment="1" applyProtection="1">
      <alignment horizontal="center" vertical="center"/>
      <protection locked="0"/>
    </xf>
    <xf numFmtId="181" fontId="36" fillId="0" borderId="10" xfId="29" applyNumberFormat="1" applyFont="1" applyFill="1" applyBorder="1" applyAlignment="1">
      <alignment horizontal="right" vertical="center"/>
    </xf>
    <xf numFmtId="176" fontId="35" fillId="0" borderId="20" xfId="34" applyFont="1" applyFill="1" applyBorder="1" applyAlignment="1" applyProtection="1">
      <alignment horizontal="center" vertical="center"/>
      <protection locked="0"/>
    </xf>
    <xf numFmtId="176" fontId="35" fillId="0" borderId="15" xfId="34" applyFont="1" applyFill="1" applyBorder="1" applyAlignment="1" applyProtection="1">
      <alignment horizontal="center" vertical="center"/>
      <protection locked="0"/>
    </xf>
    <xf numFmtId="176" fontId="35" fillId="0" borderId="25" xfId="34" applyFont="1" applyFill="1" applyBorder="1" applyAlignment="1" applyProtection="1">
      <alignment horizontal="center" vertical="center"/>
      <protection locked="0"/>
    </xf>
    <xf numFmtId="180" fontId="40" fillId="24" borderId="13" xfId="55" applyNumberFormat="1" applyFont="1" applyFill="1" applyBorder="1" applyAlignment="1">
      <alignment horizontal="left" vertical="center" wrapText="1"/>
    </xf>
    <xf numFmtId="181" fontId="40" fillId="0" borderId="10" xfId="34" applyNumberFormat="1" applyFont="1" applyFill="1" applyBorder="1" applyAlignment="1">
      <alignment vertical="center"/>
    </xf>
    <xf numFmtId="179" fontId="40" fillId="0" borderId="10" xfId="55" applyNumberFormat="1" applyFont="1" applyFill="1" applyBorder="1" applyAlignment="1">
      <alignment horizontal="right" vertical="center"/>
    </xf>
    <xf numFmtId="176" fontId="35" fillId="24" borderId="10" xfId="34" applyFont="1" applyFill="1" applyBorder="1">
      <alignment vertical="center"/>
    </xf>
    <xf numFmtId="180" fontId="37" fillId="27" borderId="13" xfId="34" applyNumberFormat="1" applyFont="1" applyFill="1" applyBorder="1" applyAlignment="1">
      <alignment horizontal="center" vertical="center"/>
    </xf>
    <xf numFmtId="176" fontId="35" fillId="24" borderId="10" xfId="34" applyFont="1" applyFill="1" applyBorder="1" applyProtection="1">
      <alignment vertical="center"/>
      <protection locked="0"/>
    </xf>
    <xf numFmtId="179" fontId="40" fillId="24" borderId="10" xfId="55" applyNumberFormat="1" applyFont="1" applyFill="1" applyBorder="1" applyAlignment="1">
      <alignment horizontal="right" vertical="center"/>
    </xf>
    <xf numFmtId="180" fontId="40" fillId="24" borderId="13" xfId="55" applyNumberFormat="1" applyFont="1" applyFill="1" applyBorder="1" applyAlignment="1">
      <alignment vertical="center" wrapText="1"/>
    </xf>
    <xf numFmtId="179" fontId="35" fillId="0" borderId="13" xfId="34" applyNumberFormat="1" applyFont="1" applyFill="1" applyBorder="1" applyAlignment="1">
      <alignment horizontal="left" vertical="center" wrapText="1"/>
    </xf>
    <xf numFmtId="180" fontId="31" fillId="0" borderId="13" xfId="55" applyNumberFormat="1" applyFont="1" applyFill="1" applyBorder="1" applyAlignment="1">
      <alignment horizontal="left" vertical="center" wrapText="1"/>
    </xf>
    <xf numFmtId="176" fontId="40" fillId="24" borderId="10" xfId="34" applyFont="1" applyFill="1" applyBorder="1" applyAlignment="1" applyProtection="1">
      <alignment horizontal="center" vertical="center"/>
      <protection locked="0"/>
    </xf>
    <xf numFmtId="0" fontId="35" fillId="0" borderId="25" xfId="55" applyFont="1" applyFill="1" applyBorder="1" applyAlignment="1" applyProtection="1">
      <alignment horizontal="center" vertical="center"/>
      <protection locked="0"/>
    </xf>
    <xf numFmtId="0" fontId="35" fillId="0" borderId="10" xfId="55" applyFont="1" applyFill="1" applyBorder="1" applyAlignment="1" applyProtection="1">
      <alignment horizontal="center" vertical="center"/>
      <protection locked="0"/>
    </xf>
    <xf numFmtId="10" fontId="35" fillId="0" borderId="20" xfId="29" applyNumberFormat="1" applyFont="1" applyFill="1" applyBorder="1" applyAlignment="1" applyProtection="1">
      <alignment horizontal="right" vertical="center"/>
    </xf>
    <xf numFmtId="179" fontId="35" fillId="0" borderId="42" xfId="55" applyNumberFormat="1" applyFont="1" applyFill="1" applyBorder="1" applyAlignment="1" applyProtection="1">
      <alignment horizontal="right" vertical="center"/>
    </xf>
    <xf numFmtId="176" fontId="35" fillId="0" borderId="25" xfId="34" applyFont="1" applyFill="1" applyBorder="1" applyAlignment="1" applyProtection="1">
      <alignment horizontal="right" vertical="center"/>
      <protection locked="0"/>
    </xf>
    <xf numFmtId="181" fontId="35" fillId="0" borderId="25" xfId="29" applyNumberFormat="1" applyFont="1" applyFill="1" applyBorder="1" applyAlignment="1" applyProtection="1">
      <alignment horizontal="right" vertical="center"/>
    </xf>
    <xf numFmtId="176" fontId="35" fillId="0" borderId="10" xfId="34" applyFont="1" applyFill="1" applyBorder="1" applyAlignment="1" applyProtection="1">
      <alignment vertical="center"/>
      <protection locked="0"/>
    </xf>
    <xf numFmtId="181" fontId="35" fillId="0" borderId="10" xfId="29" applyNumberFormat="1" applyFont="1" applyFill="1" applyBorder="1" applyAlignment="1" applyProtection="1">
      <alignment vertical="center"/>
    </xf>
    <xf numFmtId="179" fontId="35" fillId="0" borderId="13" xfId="55" applyNumberFormat="1" applyFont="1" applyFill="1" applyBorder="1" applyAlignment="1" applyProtection="1">
      <alignment vertical="center"/>
    </xf>
    <xf numFmtId="176" fontId="35" fillId="24" borderId="10" xfId="34" applyFont="1" applyFill="1" applyBorder="1" applyAlignment="1" applyProtection="1">
      <alignment horizontal="right" vertical="center"/>
      <protection locked="0"/>
    </xf>
    <xf numFmtId="182" fontId="35" fillId="24" borderId="20" xfId="29" applyNumberFormat="1" applyFont="1" applyFill="1" applyBorder="1" applyAlignment="1" applyProtection="1">
      <alignment horizontal="right" vertical="center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10" fontId="35" fillId="0" borderId="10" xfId="29" applyNumberFormat="1" applyFont="1" applyFill="1" applyBorder="1" applyAlignment="1">
      <alignment horizontal="right" vertical="center"/>
    </xf>
    <xf numFmtId="182" fontId="35" fillId="0" borderId="10" xfId="29" applyNumberFormat="1" applyFont="1" applyFill="1" applyBorder="1" applyAlignment="1">
      <alignment horizontal="right" vertical="center"/>
    </xf>
    <xf numFmtId="182" fontId="35" fillId="24" borderId="10" xfId="29" applyNumberFormat="1" applyFont="1" applyFill="1" applyBorder="1" applyAlignment="1">
      <alignment horizontal="right" vertical="center"/>
    </xf>
    <xf numFmtId="176" fontId="35" fillId="24" borderId="15" xfId="34" applyFont="1" applyFill="1" applyBorder="1" applyAlignment="1">
      <alignment horizontal="right" vertical="center"/>
    </xf>
    <xf numFmtId="176" fontId="40" fillId="0" borderId="15" xfId="34" applyFont="1" applyFill="1" applyBorder="1" applyAlignment="1">
      <alignment horizontal="center" vertical="center"/>
    </xf>
    <xf numFmtId="176" fontId="35" fillId="0" borderId="10" xfId="34" applyFont="1" applyFill="1" applyBorder="1" applyAlignment="1">
      <alignment horizontal="right" vertical="center"/>
    </xf>
    <xf numFmtId="180" fontId="56" fillId="0" borderId="13" xfId="55" applyNumberFormat="1" applyFont="1" applyFill="1" applyBorder="1" applyAlignment="1">
      <alignment vertical="center" wrapText="1"/>
    </xf>
    <xf numFmtId="180" fontId="45" fillId="24" borderId="13" xfId="55" applyNumberFormat="1" applyFont="1" applyFill="1" applyBorder="1" applyAlignment="1">
      <alignment horizontal="left" vertical="center" wrapText="1"/>
    </xf>
    <xf numFmtId="180" fontId="37" fillId="24" borderId="13" xfId="55" applyNumberFormat="1" applyFont="1" applyFill="1" applyBorder="1" applyAlignment="1">
      <alignment vertical="center" wrapText="1"/>
    </xf>
    <xf numFmtId="0" fontId="57" fillId="0" borderId="0" xfId="0" applyFont="1">
      <alignment vertical="center"/>
    </xf>
    <xf numFmtId="0" fontId="7" fillId="0" borderId="30" xfId="55" applyFont="1" applyFill="1" applyBorder="1" applyAlignment="1" applyProtection="1">
      <alignment horizontal="center" vertical="center" wrapText="1"/>
      <protection locked="0"/>
    </xf>
    <xf numFmtId="0" fontId="7" fillId="0" borderId="35" xfId="55" applyFont="1" applyFill="1" applyBorder="1" applyAlignment="1" applyProtection="1">
      <alignment horizontal="center" vertical="center" wrapText="1"/>
      <protection locked="0"/>
    </xf>
    <xf numFmtId="0" fontId="7" fillId="0" borderId="36" xfId="55" applyFont="1" applyFill="1" applyBorder="1" applyAlignment="1" applyProtection="1">
      <alignment horizontal="center" vertical="center" wrapText="1"/>
      <protection locked="0"/>
    </xf>
    <xf numFmtId="176" fontId="36" fillId="25" borderId="33" xfId="34" applyFont="1" applyFill="1" applyBorder="1" applyAlignment="1" applyProtection="1">
      <alignment horizontal="center" vertical="center"/>
      <protection locked="0"/>
    </xf>
    <xf numFmtId="176" fontId="36" fillId="25" borderId="10" xfId="34" applyFont="1" applyFill="1" applyBorder="1" applyAlignment="1" applyProtection="1">
      <alignment horizontal="center" vertical="center"/>
      <protection locked="0"/>
    </xf>
    <xf numFmtId="176" fontId="37" fillId="25" borderId="33" xfId="34" applyFont="1" applyFill="1" applyBorder="1" applyAlignment="1" applyProtection="1">
      <alignment horizontal="center" vertical="center"/>
      <protection locked="0"/>
    </xf>
    <xf numFmtId="176" fontId="37" fillId="25" borderId="10" xfId="34" applyFont="1" applyFill="1" applyBorder="1" applyAlignment="1" applyProtection="1">
      <alignment horizontal="center" vertical="center"/>
      <protection locked="0"/>
    </xf>
    <xf numFmtId="0" fontId="35" fillId="0" borderId="15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15" xfId="55" applyFont="1" applyFill="1" applyBorder="1" applyAlignment="1" applyProtection="1">
      <alignment horizontal="center" vertical="center"/>
      <protection locked="0"/>
    </xf>
    <xf numFmtId="0" fontId="35" fillId="0" borderId="24" xfId="55" applyFont="1" applyFill="1" applyBorder="1" applyAlignment="1" applyProtection="1">
      <alignment horizontal="center" vertical="center"/>
      <protection locked="0"/>
    </xf>
    <xf numFmtId="0" fontId="35" fillId="0" borderId="26" xfId="55" applyFont="1" applyFill="1" applyBorder="1" applyAlignment="1" applyProtection="1">
      <alignment horizontal="center" vertical="center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0" fontId="35" fillId="0" borderId="36" xfId="0" applyFont="1" applyBorder="1" applyAlignment="1" applyProtection="1">
      <alignment horizontal="center" vertical="center" wrapText="1"/>
      <protection locked="0"/>
    </xf>
    <xf numFmtId="0" fontId="7" fillId="0" borderId="30" xfId="55" applyFont="1" applyFill="1" applyBorder="1" applyAlignment="1" applyProtection="1">
      <alignment horizontal="center" vertical="center"/>
      <protection locked="0"/>
    </xf>
    <xf numFmtId="0" fontId="7" fillId="0" borderId="35" xfId="55" applyFont="1" applyFill="1" applyBorder="1" applyAlignment="1" applyProtection="1">
      <alignment horizontal="center" vertical="center"/>
      <protection locked="0"/>
    </xf>
    <xf numFmtId="0" fontId="7" fillId="0" borderId="31" xfId="55" applyFont="1" applyFill="1" applyBorder="1" applyAlignment="1" applyProtection="1">
      <alignment horizontal="center" vertical="center"/>
      <protection locked="0"/>
    </xf>
    <xf numFmtId="0" fontId="7" fillId="0" borderId="15" xfId="55" applyFont="1" applyFill="1" applyBorder="1" applyAlignment="1" applyProtection="1">
      <alignment horizontal="center" vertical="center" wrapText="1"/>
      <protection locked="0"/>
    </xf>
    <xf numFmtId="0" fontId="7" fillId="0" borderId="24" xfId="55" applyFont="1" applyFill="1" applyBorder="1" applyAlignment="1" applyProtection="1">
      <alignment horizontal="center" vertical="center" wrapText="1"/>
      <protection locked="0"/>
    </xf>
    <xf numFmtId="0" fontId="7" fillId="0" borderId="25" xfId="55" applyFont="1" applyFill="1" applyBorder="1" applyAlignment="1" applyProtection="1">
      <alignment horizontal="center" vertical="center" wrapText="1"/>
      <protection locked="0"/>
    </xf>
    <xf numFmtId="0" fontId="7" fillId="0" borderId="15" xfId="55" applyFont="1" applyFill="1" applyBorder="1" applyAlignment="1" applyProtection="1">
      <alignment horizontal="center" vertical="center"/>
      <protection locked="0"/>
    </xf>
    <xf numFmtId="0" fontId="7" fillId="0" borderId="24" xfId="55" applyFont="1" applyFill="1" applyBorder="1" applyAlignment="1" applyProtection="1">
      <alignment horizontal="center" vertical="center"/>
      <protection locked="0"/>
    </xf>
    <xf numFmtId="0" fontId="7" fillId="0" borderId="25" xfId="55" applyFont="1" applyFill="1" applyBorder="1" applyAlignment="1" applyProtection="1">
      <alignment horizontal="center" vertical="center"/>
      <protection locked="0"/>
    </xf>
    <xf numFmtId="0" fontId="7" fillId="0" borderId="10" xfId="55" applyFont="1" applyFill="1" applyBorder="1" applyAlignment="1" applyProtection="1">
      <alignment horizontal="center" vertical="center"/>
      <protection locked="0"/>
    </xf>
    <xf numFmtId="0" fontId="7" fillId="0" borderId="33" xfId="55" applyFont="1" applyFill="1" applyBorder="1" applyAlignment="1" applyProtection="1">
      <alignment horizontal="center" vertical="center"/>
      <protection locked="0"/>
    </xf>
    <xf numFmtId="0" fontId="53" fillId="28" borderId="0" xfId="55" applyFont="1" applyFill="1" applyAlignment="1" applyProtection="1">
      <alignment horizontal="center" vertical="center" wrapText="1"/>
      <protection locked="0"/>
    </xf>
    <xf numFmtId="0" fontId="54" fillId="28" borderId="0" xfId="55" applyFont="1" applyFill="1" applyAlignment="1" applyProtection="1">
      <alignment horizontal="center" vertical="center"/>
      <protection locked="0"/>
    </xf>
    <xf numFmtId="0" fontId="26" fillId="24" borderId="0" xfId="55" applyFont="1" applyFill="1" applyBorder="1" applyAlignment="1" applyProtection="1">
      <alignment horizontal="center" vertical="center" wrapText="1"/>
      <protection locked="0"/>
    </xf>
    <xf numFmtId="0" fontId="27" fillId="24" borderId="0" xfId="55" applyFont="1" applyFill="1" applyBorder="1" applyAlignment="1" applyProtection="1">
      <alignment horizontal="center" vertical="center" wrapText="1"/>
      <protection locked="0"/>
    </xf>
    <xf numFmtId="176" fontId="36" fillId="26" borderId="37" xfId="34" applyFont="1" applyFill="1" applyBorder="1" applyAlignment="1" applyProtection="1">
      <alignment horizontal="center" vertical="center"/>
      <protection locked="0"/>
    </xf>
    <xf numFmtId="176" fontId="36" fillId="26" borderId="38" xfId="34" applyFont="1" applyFill="1" applyBorder="1" applyAlignment="1" applyProtection="1">
      <alignment horizontal="center" vertical="center"/>
      <protection locked="0"/>
    </xf>
    <xf numFmtId="176" fontId="37" fillId="26" borderId="37" xfId="34" applyFont="1" applyFill="1" applyBorder="1" applyAlignment="1" applyProtection="1">
      <alignment horizontal="center" vertical="center"/>
      <protection locked="0"/>
    </xf>
    <xf numFmtId="176" fontId="37" fillId="26" borderId="38" xfId="34" applyFont="1" applyFill="1" applyBorder="1" applyAlignment="1" applyProtection="1">
      <alignment horizontal="center" vertical="center"/>
      <protection locked="0"/>
    </xf>
    <xf numFmtId="176" fontId="37" fillId="26" borderId="39" xfId="34" applyFont="1" applyFill="1" applyBorder="1" applyAlignment="1" applyProtection="1">
      <alignment horizontal="center" vertical="center"/>
      <protection locked="0"/>
    </xf>
    <xf numFmtId="176" fontId="36" fillId="26" borderId="32" xfId="34" applyFont="1" applyFill="1" applyBorder="1" applyAlignment="1" applyProtection="1">
      <alignment horizontal="center" vertical="center"/>
      <protection locked="0"/>
    </xf>
    <xf numFmtId="176" fontId="36" fillId="26" borderId="33" xfId="34" applyFont="1" applyFill="1" applyBorder="1" applyAlignment="1" applyProtection="1">
      <alignment horizontal="center" vertical="center"/>
      <protection locked="0"/>
    </xf>
    <xf numFmtId="0" fontId="52" fillId="24" borderId="0" xfId="55" applyFont="1" applyFill="1" applyBorder="1" applyAlignment="1" applyProtection="1">
      <alignment horizontal="center" vertical="center" wrapText="1"/>
      <protection locked="0"/>
    </xf>
    <xf numFmtId="176" fontId="36" fillId="26" borderId="18" xfId="34" applyFont="1" applyFill="1" applyBorder="1" applyAlignment="1" applyProtection="1">
      <alignment horizontal="center" vertical="center"/>
      <protection locked="0"/>
    </xf>
    <xf numFmtId="176" fontId="36" fillId="26" borderId="34" xfId="34" applyFont="1" applyFill="1" applyBorder="1" applyAlignment="1" applyProtection="1">
      <alignment horizontal="center" vertical="center"/>
      <protection locked="0"/>
    </xf>
    <xf numFmtId="176" fontId="37" fillId="26" borderId="11" xfId="34" applyFont="1" applyFill="1" applyBorder="1" applyAlignment="1" applyProtection="1">
      <alignment horizontal="center" vertical="center"/>
      <protection locked="0"/>
    </xf>
    <xf numFmtId="176" fontId="37" fillId="26" borderId="10" xfId="34" applyFont="1" applyFill="1" applyBorder="1" applyAlignment="1" applyProtection="1">
      <alignment horizontal="center" vertical="center"/>
      <protection locked="0"/>
    </xf>
    <xf numFmtId="0" fontId="35" fillId="0" borderId="30" xfId="55" applyFont="1" applyFill="1" applyBorder="1" applyAlignment="1" applyProtection="1">
      <alignment horizontal="center" vertical="center" wrapText="1"/>
      <protection locked="0"/>
    </xf>
    <xf numFmtId="0" fontId="35" fillId="0" borderId="31" xfId="55" applyFont="1" applyFill="1" applyBorder="1" applyAlignment="1" applyProtection="1">
      <alignment horizontal="center" vertical="center" wrapText="1"/>
      <protection locked="0"/>
    </xf>
    <xf numFmtId="0" fontId="35" fillId="0" borderId="15" xfId="55" applyFont="1" applyFill="1" applyBorder="1" applyAlignment="1" applyProtection="1">
      <alignment horizontal="center" vertical="center" wrapText="1"/>
      <protection locked="0"/>
    </xf>
    <xf numFmtId="0" fontId="35" fillId="0" borderId="26" xfId="55" applyFont="1" applyFill="1" applyBorder="1" applyAlignment="1" applyProtection="1">
      <alignment horizontal="center" vertical="center" wrapText="1"/>
      <protection locked="0"/>
    </xf>
    <xf numFmtId="176" fontId="36" fillId="26" borderId="11" xfId="34" applyFont="1" applyFill="1" applyBorder="1" applyAlignment="1" applyProtection="1">
      <alignment horizontal="center" vertical="center"/>
      <protection locked="0"/>
    </xf>
    <xf numFmtId="176" fontId="36" fillId="26" borderId="10" xfId="34" applyFont="1" applyFill="1" applyBorder="1" applyAlignment="1" applyProtection="1">
      <alignment horizontal="center" vertical="center"/>
      <protection locked="0"/>
    </xf>
    <xf numFmtId="176" fontId="37" fillId="26" borderId="32" xfId="34" applyFont="1" applyFill="1" applyBorder="1" applyAlignment="1" applyProtection="1">
      <alignment horizontal="center" vertical="center"/>
      <protection locked="0"/>
    </xf>
    <xf numFmtId="176" fontId="37" fillId="26" borderId="33" xfId="34" applyFont="1" applyFill="1" applyBorder="1" applyAlignment="1" applyProtection="1">
      <alignment horizontal="center" vertical="center"/>
      <protection locked="0"/>
    </xf>
    <xf numFmtId="0" fontId="7" fillId="0" borderId="36" xfId="55" applyFont="1" applyFill="1" applyBorder="1" applyAlignment="1" applyProtection="1">
      <alignment horizontal="center" vertical="center"/>
      <protection locked="0"/>
    </xf>
    <xf numFmtId="0" fontId="35" fillId="0" borderId="36" xfId="55" applyFont="1" applyFill="1" applyBorder="1" applyAlignment="1" applyProtection="1">
      <alignment horizontal="center" vertical="center" wrapText="1"/>
      <protection locked="0"/>
    </xf>
    <xf numFmtId="0" fontId="35" fillId="0" borderId="25" xfId="55" applyFont="1" applyFill="1" applyBorder="1" applyAlignment="1" applyProtection="1">
      <alignment horizontal="center" vertical="center"/>
      <protection locked="0"/>
    </xf>
    <xf numFmtId="0" fontId="7" fillId="0" borderId="33" xfId="55" applyFont="1" applyFill="1" applyBorder="1" applyAlignment="1" applyProtection="1">
      <alignment horizontal="center" vertical="center" wrapText="1"/>
      <protection locked="0"/>
    </xf>
    <xf numFmtId="0" fontId="35" fillId="0" borderId="15" xfId="55" applyFont="1" applyFill="1" applyBorder="1" applyAlignment="1">
      <alignment horizontal="center" vertical="center"/>
    </xf>
    <xf numFmtId="0" fontId="35" fillId="0" borderId="24" xfId="55" applyFont="1" applyFill="1" applyBorder="1" applyAlignment="1">
      <alignment horizontal="center" vertical="center"/>
    </xf>
    <xf numFmtId="0" fontId="35" fillId="0" borderId="26" xfId="55" applyFont="1" applyFill="1" applyBorder="1" applyAlignment="1">
      <alignment horizontal="center" vertical="center"/>
    </xf>
    <xf numFmtId="0" fontId="7" fillId="0" borderId="30" xfId="55" applyFont="1" applyFill="1" applyBorder="1" applyAlignment="1">
      <alignment horizontal="center" vertical="center"/>
    </xf>
    <xf numFmtId="0" fontId="7" fillId="0" borderId="35" xfId="55" applyFont="1" applyFill="1" applyBorder="1" applyAlignment="1">
      <alignment horizontal="center" vertical="center"/>
    </xf>
    <xf numFmtId="0" fontId="7" fillId="0" borderId="31" xfId="55" applyFont="1" applyFill="1" applyBorder="1" applyAlignment="1">
      <alignment horizontal="center" vertical="center"/>
    </xf>
    <xf numFmtId="176" fontId="36" fillId="25" borderId="33" xfId="34" applyFont="1" applyFill="1" applyBorder="1" applyAlignment="1">
      <alignment horizontal="center" vertical="center"/>
    </xf>
    <xf numFmtId="176" fontId="36" fillId="25" borderId="10" xfId="34" applyFont="1" applyFill="1" applyBorder="1" applyAlignment="1">
      <alignment horizontal="center" vertical="center"/>
    </xf>
    <xf numFmtId="0" fontId="7" fillId="0" borderId="33" xfId="55" applyFont="1" applyFill="1" applyBorder="1" applyAlignment="1">
      <alignment horizontal="center" vertical="center" wrapText="1"/>
    </xf>
    <xf numFmtId="0" fontId="7" fillId="0" borderId="10" xfId="55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7" fillId="0" borderId="10" xfId="55" applyFont="1" applyFill="1" applyBorder="1" applyAlignment="1">
      <alignment horizontal="center" vertical="center" wrapText="1"/>
    </xf>
    <xf numFmtId="0" fontId="53" fillId="29" borderId="0" xfId="55" applyFont="1" applyFill="1" applyBorder="1" applyAlignment="1">
      <alignment horizontal="center" vertical="center" wrapText="1"/>
    </xf>
    <xf numFmtId="176" fontId="36" fillId="26" borderId="32" xfId="34" applyFont="1" applyFill="1" applyBorder="1" applyAlignment="1">
      <alignment horizontal="center" vertical="center"/>
    </xf>
    <xf numFmtId="176" fontId="36" fillId="26" borderId="33" xfId="34" applyFont="1" applyFill="1" applyBorder="1" applyAlignment="1">
      <alignment horizontal="center" vertical="center"/>
    </xf>
    <xf numFmtId="176" fontId="36" fillId="26" borderId="11" xfId="34" applyFont="1" applyFill="1" applyBorder="1" applyAlignment="1">
      <alignment horizontal="center" vertical="center"/>
    </xf>
    <xf numFmtId="176" fontId="36" fillId="26" borderId="10" xfId="34" applyFont="1" applyFill="1" applyBorder="1" applyAlignment="1">
      <alignment horizontal="center" vertical="center"/>
    </xf>
    <xf numFmtId="176" fontId="43" fillId="24" borderId="40" xfId="34" applyFont="1" applyFill="1" applyBorder="1" applyAlignment="1">
      <alignment horizontal="center" vertical="center"/>
    </xf>
    <xf numFmtId="176" fontId="37" fillId="26" borderId="19" xfId="34" applyFont="1" applyFill="1" applyBorder="1" applyAlignment="1">
      <alignment horizontal="center" vertical="center"/>
    </xf>
    <xf numFmtId="176" fontId="37" fillId="26" borderId="13" xfId="34" applyFont="1" applyFill="1" applyBorder="1" applyAlignment="1">
      <alignment horizontal="center" vertical="center"/>
    </xf>
    <xf numFmtId="176" fontId="36" fillId="26" borderId="18" xfId="34" applyFont="1" applyFill="1" applyBorder="1" applyAlignment="1">
      <alignment horizontal="center" vertical="center" wrapText="1"/>
    </xf>
    <xf numFmtId="176" fontId="36" fillId="26" borderId="34" xfId="34" applyFont="1" applyFill="1" applyBorder="1" applyAlignment="1">
      <alignment horizontal="center" vertical="center" wrapText="1"/>
    </xf>
    <xf numFmtId="0" fontId="35" fillId="0" borderId="33" xfId="55" applyFont="1" applyFill="1" applyBorder="1" applyAlignment="1" applyProtection="1">
      <alignment horizontal="center" vertical="center" wrapText="1"/>
      <protection locked="0"/>
    </xf>
    <xf numFmtId="0" fontId="35" fillId="0" borderId="10" xfId="55" applyFont="1" applyFill="1" applyBorder="1" applyAlignment="1" applyProtection="1">
      <alignment horizontal="center" vertical="center"/>
      <protection locked="0"/>
    </xf>
    <xf numFmtId="0" fontId="35" fillId="0" borderId="41" xfId="55" applyFont="1" applyFill="1" applyBorder="1" applyAlignment="1" applyProtection="1">
      <alignment horizontal="center" vertical="center" wrapText="1"/>
      <protection locked="0"/>
    </xf>
    <xf numFmtId="0" fontId="35" fillId="0" borderId="10" xfId="55" applyFont="1" applyFill="1" applyBorder="1" applyAlignment="1" applyProtection="1">
      <alignment horizontal="center" vertical="center" wrapText="1"/>
      <protection locked="0"/>
    </xf>
    <xf numFmtId="0" fontId="35" fillId="0" borderId="12" xfId="55" applyFont="1" applyFill="1" applyBorder="1" applyAlignment="1" applyProtection="1">
      <alignment horizontal="center" vertical="center" wrapText="1"/>
      <protection locked="0"/>
    </xf>
    <xf numFmtId="176" fontId="37" fillId="26" borderId="11" xfId="34" applyFont="1" applyFill="1" applyBorder="1" applyAlignment="1">
      <alignment horizontal="center" vertical="center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7" fillId="0" borderId="10" xfId="55" applyFont="1" applyFill="1" applyBorder="1" applyAlignment="1" applyProtection="1">
      <alignment horizontal="center" vertical="center" wrapText="1"/>
      <protection locked="0"/>
    </xf>
    <xf numFmtId="176" fontId="37" fillId="25" borderId="33" xfId="34" applyFont="1" applyFill="1" applyBorder="1" applyAlignment="1">
      <alignment horizontal="center" vertical="center"/>
    </xf>
    <xf numFmtId="176" fontId="37" fillId="25" borderId="10" xfId="34" applyFont="1" applyFill="1" applyBorder="1" applyAlignment="1">
      <alignment horizontal="center" vertical="center"/>
    </xf>
    <xf numFmtId="176" fontId="43" fillId="0" borderId="40" xfId="34" applyFont="1" applyFill="1" applyBorder="1" applyAlignment="1">
      <alignment horizontal="center" vertical="center"/>
    </xf>
    <xf numFmtId="176" fontId="37" fillId="26" borderId="32" xfId="34" applyFont="1" applyFill="1" applyBorder="1" applyAlignment="1">
      <alignment horizontal="center" vertical="center"/>
    </xf>
    <xf numFmtId="176" fontId="37" fillId="26" borderId="33" xfId="34" applyFont="1" applyFill="1" applyBorder="1" applyAlignment="1">
      <alignment horizontal="center" vertical="center"/>
    </xf>
    <xf numFmtId="176" fontId="37" fillId="26" borderId="10" xfId="34" applyFont="1" applyFill="1" applyBorder="1" applyAlignment="1">
      <alignment horizontal="center" vertical="center"/>
    </xf>
    <xf numFmtId="176" fontId="35" fillId="0" borderId="0" xfId="34" applyFont="1" applyAlignment="1">
      <alignment horizontal="center" vertical="center"/>
    </xf>
    <xf numFmtId="176" fontId="35" fillId="0" borderId="0" xfId="34" applyFont="1" applyAlignment="1">
      <alignment horizontal="left" vertical="center"/>
    </xf>
    <xf numFmtId="9" fontId="43" fillId="0" borderId="40" xfId="29" applyFont="1" applyFill="1" applyBorder="1" applyAlignment="1">
      <alignment horizontal="center" vertical="center"/>
    </xf>
  </cellXfs>
  <cellStyles count="62">
    <cellStyle name="20% - 강조색1 2" xfId="1" xr:uid="{00000000-0005-0000-0000-000000000000}"/>
    <cellStyle name="20% - 강조색2 2" xfId="2" xr:uid="{00000000-0005-0000-0000-000001000000}"/>
    <cellStyle name="20% - 강조색3 2" xfId="3" xr:uid="{00000000-0005-0000-0000-000002000000}"/>
    <cellStyle name="20% - 강조색4 2" xfId="4" xr:uid="{00000000-0005-0000-0000-000003000000}"/>
    <cellStyle name="20% - 강조색5 2" xfId="5" xr:uid="{00000000-0005-0000-0000-000004000000}"/>
    <cellStyle name="20% - 강조색6 2" xfId="6" xr:uid="{00000000-0005-0000-0000-000005000000}"/>
    <cellStyle name="40% - 강조색1 2" xfId="7" xr:uid="{00000000-0005-0000-0000-000006000000}"/>
    <cellStyle name="40% - 강조색2 2" xfId="8" xr:uid="{00000000-0005-0000-0000-000007000000}"/>
    <cellStyle name="40% - 강조색3 2" xfId="9" xr:uid="{00000000-0005-0000-0000-000008000000}"/>
    <cellStyle name="40% - 강조색4 2" xfId="10" xr:uid="{00000000-0005-0000-0000-000009000000}"/>
    <cellStyle name="40% - 강조색5 2" xfId="11" xr:uid="{00000000-0005-0000-0000-00000A000000}"/>
    <cellStyle name="40% - 강조색6 2" xfId="12" xr:uid="{00000000-0005-0000-0000-00000B000000}"/>
    <cellStyle name="60% - 강조색1 2" xfId="13" xr:uid="{00000000-0005-0000-0000-00000C000000}"/>
    <cellStyle name="60% - 강조색2 2" xfId="14" xr:uid="{00000000-0005-0000-0000-00000D000000}"/>
    <cellStyle name="60% - 강조색3 2" xfId="15" xr:uid="{00000000-0005-0000-0000-00000E000000}"/>
    <cellStyle name="60% - 강조색4 2" xfId="16" xr:uid="{00000000-0005-0000-0000-00000F000000}"/>
    <cellStyle name="60% - 강조색5 2" xfId="17" xr:uid="{00000000-0005-0000-0000-000010000000}"/>
    <cellStyle name="60% - 강조색6 2" xfId="18" xr:uid="{00000000-0005-0000-0000-000011000000}"/>
    <cellStyle name="강조색1 2" xfId="19" xr:uid="{00000000-0005-0000-0000-000012000000}"/>
    <cellStyle name="강조색2 2" xfId="20" xr:uid="{00000000-0005-0000-0000-000013000000}"/>
    <cellStyle name="강조색3 2" xfId="21" xr:uid="{00000000-0005-0000-0000-000014000000}"/>
    <cellStyle name="강조색4 2" xfId="22" xr:uid="{00000000-0005-0000-0000-000015000000}"/>
    <cellStyle name="강조색5 2" xfId="23" xr:uid="{00000000-0005-0000-0000-000016000000}"/>
    <cellStyle name="강조색6 2" xfId="24" xr:uid="{00000000-0005-0000-0000-000017000000}"/>
    <cellStyle name="경고문 2" xfId="25" xr:uid="{00000000-0005-0000-0000-000018000000}"/>
    <cellStyle name="계산 2" xfId="26" xr:uid="{00000000-0005-0000-0000-000019000000}"/>
    <cellStyle name="나쁨 2" xfId="27" xr:uid="{00000000-0005-0000-0000-00001A000000}"/>
    <cellStyle name="메모 2" xfId="28" xr:uid="{00000000-0005-0000-0000-00001B000000}"/>
    <cellStyle name="백분율" xfId="29" builtinId="5"/>
    <cellStyle name="백분율 2" xfId="30" xr:uid="{00000000-0005-0000-0000-00001D000000}"/>
    <cellStyle name="보통 2" xfId="31" xr:uid="{00000000-0005-0000-0000-00001E000000}"/>
    <cellStyle name="설명 텍스트 2" xfId="32" xr:uid="{00000000-0005-0000-0000-00001F000000}"/>
    <cellStyle name="셀 확인 2" xfId="33" xr:uid="{00000000-0005-0000-0000-000020000000}"/>
    <cellStyle name="쉼표 [0]" xfId="34" builtinId="6"/>
    <cellStyle name="쉼표 [0] 2" xfId="35" xr:uid="{00000000-0005-0000-0000-000022000000}"/>
    <cellStyle name="쉼표 [0] 2 2" xfId="36" xr:uid="{00000000-0005-0000-0000-000023000000}"/>
    <cellStyle name="쉼표 [0] 2 2 2" xfId="37" xr:uid="{00000000-0005-0000-0000-000024000000}"/>
    <cellStyle name="쉼표 [0] 2 2 3" xfId="38" xr:uid="{00000000-0005-0000-0000-000025000000}"/>
    <cellStyle name="쉼표 [0] 2 3" xfId="39" xr:uid="{00000000-0005-0000-0000-000026000000}"/>
    <cellStyle name="쉼표 [0] 2 3 2" xfId="40" xr:uid="{00000000-0005-0000-0000-000027000000}"/>
    <cellStyle name="쉼표 [0] 2 4" xfId="41" xr:uid="{00000000-0005-0000-0000-000028000000}"/>
    <cellStyle name="쉼표 [0] 2 5" xfId="42" xr:uid="{00000000-0005-0000-0000-000029000000}"/>
    <cellStyle name="쉼표 [0] 3" xfId="43" xr:uid="{00000000-0005-0000-0000-00002A000000}"/>
    <cellStyle name="쉼표 [0] 4" xfId="44" xr:uid="{00000000-0005-0000-0000-00002B000000}"/>
    <cellStyle name="연결된 셀 2" xfId="45" xr:uid="{00000000-0005-0000-0000-00002C000000}"/>
    <cellStyle name="요약 2" xfId="46" xr:uid="{00000000-0005-0000-0000-00002D000000}"/>
    <cellStyle name="입력 2" xfId="47" xr:uid="{00000000-0005-0000-0000-00002E000000}"/>
    <cellStyle name="제목 1 2" xfId="48" xr:uid="{00000000-0005-0000-0000-00002F000000}"/>
    <cellStyle name="제목 2 2" xfId="49" xr:uid="{00000000-0005-0000-0000-000030000000}"/>
    <cellStyle name="제목 3 2" xfId="50" xr:uid="{00000000-0005-0000-0000-000031000000}"/>
    <cellStyle name="제목 4 2" xfId="51" xr:uid="{00000000-0005-0000-0000-000032000000}"/>
    <cellStyle name="제목 5" xfId="52" xr:uid="{00000000-0005-0000-0000-000033000000}"/>
    <cellStyle name="좋음 2" xfId="53" xr:uid="{00000000-0005-0000-0000-000034000000}"/>
    <cellStyle name="출력 2" xfId="54" xr:uid="{00000000-0005-0000-0000-000035000000}"/>
    <cellStyle name="표준" xfId="0" builtinId="0"/>
    <cellStyle name="표준 2" xfId="55" xr:uid="{00000000-0005-0000-0000-000037000000}"/>
    <cellStyle name="표준 2 2" xfId="56" xr:uid="{00000000-0005-0000-0000-000038000000}"/>
    <cellStyle name="표준 2 3" xfId="57" xr:uid="{00000000-0005-0000-0000-000039000000}"/>
    <cellStyle name="표준 3" xfId="58" xr:uid="{00000000-0005-0000-0000-00003A000000}"/>
    <cellStyle name="표준 3 2" xfId="59" xr:uid="{00000000-0005-0000-0000-00003B000000}"/>
    <cellStyle name="표준 4" xfId="60" xr:uid="{00000000-0005-0000-0000-00003C000000}"/>
    <cellStyle name="표준 4 2" xfId="61" xr:uid="{00000000-0005-0000-0000-00003D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10\Desktop\SaniTOX%20LINK%208dd98e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년 세입세출예산서 총괄표"/>
      <sheetName val="2024년 세입예산서"/>
      <sheetName val="2024년 세출예산서"/>
      <sheetName val="2024년 세출예산서(보조금)"/>
      <sheetName val="2024년 세출예산서(후원금)"/>
      <sheetName val="2024년 세출예산서(자부담)"/>
    </sheetNames>
    <sheetDataSet>
      <sheetData sheetId="0" refreshError="1"/>
      <sheetData sheetId="1" refreshError="1"/>
      <sheetData sheetId="2" refreshError="1"/>
      <sheetData sheetId="3" refreshError="1">
        <row r="13">
          <cell r="E13">
            <v>400000</v>
          </cell>
        </row>
        <row r="14">
          <cell r="E14">
            <v>0</v>
          </cell>
        </row>
      </sheetData>
      <sheetData sheetId="4" refreshError="1">
        <row r="13">
          <cell r="E13">
            <v>0</v>
          </cell>
        </row>
        <row r="14">
          <cell r="E14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opLeftCell="G1" zoomScale="80" zoomScaleNormal="80" workbookViewId="0">
      <selection activeCell="O8" sqref="O8"/>
    </sheetView>
  </sheetViews>
  <sheetFormatPr defaultColWidth="9" defaultRowHeight="17.25" x14ac:dyDescent="0.3"/>
  <cols>
    <col min="1" max="1" width="7.875" style="86" bestFit="1" customWidth="1"/>
    <col min="2" max="2" width="12.125" style="86" bestFit="1" customWidth="1"/>
    <col min="3" max="3" width="20.875" style="86" bestFit="1" customWidth="1"/>
    <col min="4" max="5" width="15.875" style="86" bestFit="1" customWidth="1"/>
    <col min="6" max="6" width="15.875" style="86" customWidth="1"/>
    <col min="7" max="7" width="16.125" style="131" customWidth="1"/>
    <col min="8" max="8" width="8" style="86" bestFit="1" customWidth="1"/>
    <col min="9" max="9" width="7.875" style="86" bestFit="1" customWidth="1"/>
    <col min="10" max="10" width="23.375" style="86" bestFit="1" customWidth="1"/>
    <col min="11" max="11" width="15.125" style="86" customWidth="1"/>
    <col min="12" max="12" width="15.125" style="86" bestFit="1" customWidth="1"/>
    <col min="13" max="13" width="15.125" style="86" customWidth="1"/>
    <col min="14" max="14" width="15.375" style="131" bestFit="1" customWidth="1"/>
    <col min="15" max="15" width="18.375" style="204" bestFit="1" customWidth="1"/>
    <col min="16" max="16" width="15.625" style="203" bestFit="1" customWidth="1"/>
    <col min="17" max="17" width="14.875" style="203" bestFit="1" customWidth="1"/>
    <col min="18" max="18" width="14.25" style="203" bestFit="1" customWidth="1"/>
    <col min="19" max="16384" width="9" style="86"/>
  </cols>
  <sheetData>
    <row r="1" spans="1:18" ht="36" customHeight="1" x14ac:dyDescent="0.3">
      <c r="A1" s="270" t="s">
        <v>157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8" ht="33" customHeight="1" x14ac:dyDescent="0.3">
      <c r="A2" s="272" t="s">
        <v>158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18" ht="16.5" customHeight="1" thickBot="1" x14ac:dyDescent="0.35">
      <c r="A3" s="87"/>
      <c r="B3" s="88"/>
      <c r="C3" s="88"/>
      <c r="D3" s="88"/>
      <c r="E3" s="88"/>
      <c r="F3" s="281"/>
      <c r="G3" s="281"/>
      <c r="H3" s="88"/>
      <c r="I3" s="88"/>
      <c r="J3" s="88"/>
      <c r="K3" s="88"/>
      <c r="L3" s="281"/>
      <c r="M3" s="281"/>
      <c r="N3" s="174" t="s">
        <v>142</v>
      </c>
    </row>
    <row r="4" spans="1:18" ht="18" thickBot="1" x14ac:dyDescent="0.35">
      <c r="A4" s="274" t="s">
        <v>7</v>
      </c>
      <c r="B4" s="275"/>
      <c r="C4" s="275"/>
      <c r="D4" s="275"/>
      <c r="E4" s="275"/>
      <c r="F4" s="275"/>
      <c r="G4" s="275"/>
      <c r="H4" s="276" t="s">
        <v>143</v>
      </c>
      <c r="I4" s="277"/>
      <c r="J4" s="277"/>
      <c r="K4" s="277"/>
      <c r="L4" s="277"/>
      <c r="M4" s="277"/>
      <c r="N4" s="278"/>
    </row>
    <row r="5" spans="1:18" x14ac:dyDescent="0.3">
      <c r="A5" s="279" t="s">
        <v>0</v>
      </c>
      <c r="B5" s="290" t="s">
        <v>1</v>
      </c>
      <c r="C5" s="290" t="s">
        <v>2</v>
      </c>
      <c r="D5" s="89" t="s">
        <v>149</v>
      </c>
      <c r="E5" s="282" t="s">
        <v>159</v>
      </c>
      <c r="F5" s="283"/>
      <c r="G5" s="90" t="s">
        <v>80</v>
      </c>
      <c r="H5" s="292" t="s">
        <v>0</v>
      </c>
      <c r="I5" s="284" t="s">
        <v>1</v>
      </c>
      <c r="J5" s="284" t="s">
        <v>2</v>
      </c>
      <c r="K5" s="187" t="s">
        <v>149</v>
      </c>
      <c r="L5" s="282" t="s">
        <v>159</v>
      </c>
      <c r="M5" s="283"/>
      <c r="N5" s="91" t="s">
        <v>20</v>
      </c>
    </row>
    <row r="6" spans="1:18" x14ac:dyDescent="0.3">
      <c r="A6" s="280"/>
      <c r="B6" s="291"/>
      <c r="C6" s="291"/>
      <c r="D6" s="92" t="s">
        <v>21</v>
      </c>
      <c r="E6" s="92" t="s">
        <v>3</v>
      </c>
      <c r="F6" s="93" t="s">
        <v>132</v>
      </c>
      <c r="G6" s="94" t="s">
        <v>22</v>
      </c>
      <c r="H6" s="293"/>
      <c r="I6" s="285"/>
      <c r="J6" s="285"/>
      <c r="K6" s="92" t="s">
        <v>21</v>
      </c>
      <c r="L6" s="92" t="s">
        <v>3</v>
      </c>
      <c r="M6" s="93" t="s">
        <v>133</v>
      </c>
      <c r="N6" s="95" t="s">
        <v>22</v>
      </c>
      <c r="O6" s="203"/>
      <c r="Q6" s="86"/>
      <c r="R6" s="86"/>
    </row>
    <row r="7" spans="1:18" ht="18" customHeight="1" x14ac:dyDescent="0.3">
      <c r="A7" s="246" t="s">
        <v>4</v>
      </c>
      <c r="B7" s="247"/>
      <c r="C7" s="247"/>
      <c r="D7" s="96">
        <f>D12+D26+D15+D18+D22</f>
        <v>291439270</v>
      </c>
      <c r="E7" s="96">
        <f>E12+E26+E15+E18+E22</f>
        <v>313711178</v>
      </c>
      <c r="F7" s="143">
        <f>ROUND(E7/$E$7,4)</f>
        <v>1</v>
      </c>
      <c r="G7" s="134">
        <f>G12+G26+G15+G18+G22</f>
        <v>22271908</v>
      </c>
      <c r="H7" s="248" t="s">
        <v>4</v>
      </c>
      <c r="I7" s="249"/>
      <c r="J7" s="249"/>
      <c r="K7" s="96">
        <f>K13+K17+K24+K28+K37+K47+K51+K53+K55</f>
        <v>291439270</v>
      </c>
      <c r="L7" s="96">
        <f>L13+L17+L24+L28+L37+L47+L51+L53+L55</f>
        <v>313711178</v>
      </c>
      <c r="M7" s="148">
        <v>1</v>
      </c>
      <c r="N7" s="138">
        <f>N13+N17+N24+N28+N37+N47+N51+N53+N55</f>
        <v>22271908</v>
      </c>
      <c r="O7" s="203"/>
      <c r="Q7" s="186"/>
      <c r="R7" s="86"/>
    </row>
    <row r="8" spans="1:18" ht="18" customHeight="1" x14ac:dyDescent="0.3">
      <c r="A8" s="243" t="s">
        <v>49</v>
      </c>
      <c r="B8" s="262" t="s">
        <v>49</v>
      </c>
      <c r="C8" s="97" t="s">
        <v>50</v>
      </c>
      <c r="D8" s="113">
        <v>224167000</v>
      </c>
      <c r="E8" s="208">
        <v>233112000</v>
      </c>
      <c r="F8" s="144">
        <f>ROUND(E8/E7,4)</f>
        <v>0.74309999999999998</v>
      </c>
      <c r="G8" s="135">
        <f t="shared" ref="G8:G18" si="0">E8-D8</f>
        <v>8945000</v>
      </c>
      <c r="H8" s="269" t="s">
        <v>23</v>
      </c>
      <c r="I8" s="265" t="s">
        <v>24</v>
      </c>
      <c r="J8" s="99" t="s">
        <v>88</v>
      </c>
      <c r="K8" s="215">
        <v>150419180</v>
      </c>
      <c r="L8" s="69">
        <v>158377000</v>
      </c>
      <c r="M8" s="149">
        <f>ROUND(L8/L7,4)</f>
        <v>0.50480000000000003</v>
      </c>
      <c r="N8" s="139">
        <f>L8-K8</f>
        <v>7957820</v>
      </c>
      <c r="O8" s="203"/>
      <c r="Q8" s="86"/>
      <c r="R8" s="86"/>
    </row>
    <row r="9" spans="1:18" ht="18" customHeight="1" x14ac:dyDescent="0.3">
      <c r="A9" s="244"/>
      <c r="B9" s="263"/>
      <c r="C9" s="101" t="s">
        <v>51</v>
      </c>
      <c r="D9" s="207">
        <v>25272270</v>
      </c>
      <c r="E9" s="220">
        <v>24544810</v>
      </c>
      <c r="F9" s="144">
        <f t="shared" ref="F9:F10" si="1">ROUND(E9/E8,4)</f>
        <v>0.1053</v>
      </c>
      <c r="G9" s="135">
        <f t="shared" si="0"/>
        <v>-727460</v>
      </c>
      <c r="H9" s="269"/>
      <c r="I9" s="266"/>
      <c r="J9" s="99" t="s">
        <v>89</v>
      </c>
      <c r="K9" s="215">
        <v>6000000</v>
      </c>
      <c r="L9" s="69">
        <v>6000000</v>
      </c>
      <c r="M9" s="149">
        <f>ROUND(L9/L7,4)</f>
        <v>1.9099999999999999E-2</v>
      </c>
      <c r="N9" s="139">
        <f t="shared" ref="N9:N55" si="2">L9-K9</f>
        <v>0</v>
      </c>
      <c r="O9" s="205"/>
      <c r="P9" s="205"/>
      <c r="Q9" s="86"/>
      <c r="R9" s="86"/>
    </row>
    <row r="10" spans="1:18" ht="18" customHeight="1" x14ac:dyDescent="0.3">
      <c r="A10" s="244"/>
      <c r="B10" s="263"/>
      <c r="C10" s="101" t="s">
        <v>52</v>
      </c>
      <c r="D10" s="98">
        <v>0</v>
      </c>
      <c r="E10" s="209">
        <v>0</v>
      </c>
      <c r="F10" s="144">
        <f t="shared" si="1"/>
        <v>0</v>
      </c>
      <c r="G10" s="135">
        <f t="shared" si="0"/>
        <v>0</v>
      </c>
      <c r="H10" s="269"/>
      <c r="I10" s="266"/>
      <c r="J10" s="99" t="s">
        <v>90</v>
      </c>
      <c r="K10" s="215">
        <v>19861390</v>
      </c>
      <c r="L10" s="9">
        <v>14947900</v>
      </c>
      <c r="M10" s="149">
        <f>ROUND(L10/L7,4)</f>
        <v>4.7600000000000003E-2</v>
      </c>
      <c r="N10" s="139">
        <v>-5290940</v>
      </c>
      <c r="O10" s="205"/>
      <c r="P10" s="205"/>
      <c r="Q10" s="86"/>
      <c r="R10" s="86"/>
    </row>
    <row r="11" spans="1:18" ht="18" customHeight="1" x14ac:dyDescent="0.3">
      <c r="A11" s="244"/>
      <c r="B11" s="263"/>
      <c r="C11" s="101" t="s">
        <v>81</v>
      </c>
      <c r="D11" s="98">
        <v>0</v>
      </c>
      <c r="E11" s="98">
        <v>0</v>
      </c>
      <c r="F11" s="149" t="s">
        <v>160</v>
      </c>
      <c r="G11" s="135">
        <f t="shared" si="0"/>
        <v>0</v>
      </c>
      <c r="H11" s="269"/>
      <c r="I11" s="266"/>
      <c r="J11" s="99" t="s">
        <v>91</v>
      </c>
      <c r="K11" s="215">
        <v>16093300</v>
      </c>
      <c r="L11" s="216">
        <v>17079910</v>
      </c>
      <c r="M11" s="149">
        <f>ROUND(L11/L7,4)</f>
        <v>5.4399999999999997E-2</v>
      </c>
      <c r="N11" s="139">
        <f t="shared" si="2"/>
        <v>986610</v>
      </c>
      <c r="O11" s="203"/>
      <c r="Q11" s="86"/>
      <c r="R11" s="86"/>
    </row>
    <row r="12" spans="1:18" ht="18" customHeight="1" x14ac:dyDescent="0.3">
      <c r="A12" s="245"/>
      <c r="B12" s="264"/>
      <c r="C12" s="102" t="s">
        <v>26</v>
      </c>
      <c r="D12" s="103">
        <f>SUM(D8:D11)</f>
        <v>249439270</v>
      </c>
      <c r="E12" s="103">
        <f>SUM(E8:E11)</f>
        <v>257656810</v>
      </c>
      <c r="F12" s="145">
        <f t="shared" ref="F12:F26" si="3">ROUND(E12/$E$7,4)</f>
        <v>0.82130000000000003</v>
      </c>
      <c r="G12" s="136">
        <f t="shared" si="0"/>
        <v>8217540</v>
      </c>
      <c r="H12" s="269"/>
      <c r="I12" s="266"/>
      <c r="J12" s="99" t="s">
        <v>92</v>
      </c>
      <c r="K12" s="215">
        <v>1000000</v>
      </c>
      <c r="L12" s="69">
        <v>1000000</v>
      </c>
      <c r="M12" s="149">
        <f>ROUND(L12/L7,4)</f>
        <v>3.2000000000000002E-3</v>
      </c>
      <c r="N12" s="139">
        <f t="shared" si="2"/>
        <v>0</v>
      </c>
      <c r="O12" s="203"/>
      <c r="Q12" s="86"/>
      <c r="R12" s="86"/>
    </row>
    <row r="13" spans="1:18" ht="18" customHeight="1" x14ac:dyDescent="0.3">
      <c r="A13" s="243" t="s">
        <v>27</v>
      </c>
      <c r="B13" s="265" t="s">
        <v>27</v>
      </c>
      <c r="C13" s="104" t="s">
        <v>28</v>
      </c>
      <c r="D13" s="113">
        <v>4000000</v>
      </c>
      <c r="E13" s="98">
        <v>8000000</v>
      </c>
      <c r="F13" s="144">
        <f>ROUND(E13/E7,4)</f>
        <v>2.5499999999999998E-2</v>
      </c>
      <c r="G13" s="135">
        <f t="shared" si="0"/>
        <v>4000000</v>
      </c>
      <c r="H13" s="269"/>
      <c r="I13" s="267"/>
      <c r="J13" s="105" t="s">
        <v>16</v>
      </c>
      <c r="K13" s="103">
        <f>SUM(K8:K12)</f>
        <v>193373870</v>
      </c>
      <c r="L13" s="103">
        <f>SUM(L8:L12)</f>
        <v>197404810</v>
      </c>
      <c r="M13" s="150">
        <f>ROUND(L13/$L$7,4)</f>
        <v>0.62929999999999997</v>
      </c>
      <c r="N13" s="140">
        <f t="shared" si="2"/>
        <v>4030940</v>
      </c>
      <c r="O13" s="203"/>
      <c r="Q13" s="86"/>
      <c r="R13" s="86"/>
    </row>
    <row r="14" spans="1:18" ht="18" customHeight="1" x14ac:dyDescent="0.3">
      <c r="A14" s="244"/>
      <c r="B14" s="266"/>
      <c r="C14" s="104" t="s">
        <v>29</v>
      </c>
      <c r="D14" s="113">
        <v>35132667</v>
      </c>
      <c r="E14" s="98">
        <v>39000000</v>
      </c>
      <c r="F14" s="144">
        <f>ROUND(E14/E7,4)</f>
        <v>0.12429999999999999</v>
      </c>
      <c r="G14" s="135">
        <f t="shared" si="0"/>
        <v>3867333</v>
      </c>
      <c r="H14" s="269"/>
      <c r="I14" s="262" t="s">
        <v>73</v>
      </c>
      <c r="J14" s="222" t="s">
        <v>30</v>
      </c>
      <c r="K14" s="227">
        <v>400000</v>
      </c>
      <c r="L14" s="227">
        <f>'2025년 세출예산서(보조금)'!E13</f>
        <v>400000</v>
      </c>
      <c r="M14" s="228">
        <f>ROUND(L14/L7,4)</f>
        <v>1.2999999999999999E-3</v>
      </c>
      <c r="N14" s="229">
        <f t="shared" si="2"/>
        <v>0</v>
      </c>
      <c r="O14" s="203"/>
      <c r="Q14" s="86"/>
      <c r="R14" s="86"/>
    </row>
    <row r="15" spans="1:18" ht="18" customHeight="1" x14ac:dyDescent="0.3">
      <c r="A15" s="245"/>
      <c r="B15" s="267"/>
      <c r="C15" s="102" t="s">
        <v>26</v>
      </c>
      <c r="D15" s="103">
        <f>SUM(D13:D14)</f>
        <v>39132667</v>
      </c>
      <c r="E15" s="103">
        <f>SUM(E13:E14)</f>
        <v>47000000</v>
      </c>
      <c r="F15" s="145">
        <f t="shared" si="3"/>
        <v>0.14979999999999999</v>
      </c>
      <c r="G15" s="136">
        <f t="shared" si="0"/>
        <v>7867333</v>
      </c>
      <c r="H15" s="269"/>
      <c r="I15" s="263"/>
      <c r="J15" s="221" t="s">
        <v>93</v>
      </c>
      <c r="K15" s="225" t="s">
        <v>160</v>
      </c>
      <c r="L15" s="225" t="s">
        <v>160</v>
      </c>
      <c r="M15" s="226" t="s">
        <v>160</v>
      </c>
      <c r="N15" s="224" t="s">
        <v>160</v>
      </c>
      <c r="O15" s="203"/>
      <c r="Q15" s="86"/>
      <c r="R15" s="86"/>
    </row>
    <row r="16" spans="1:18" ht="18" customHeight="1" x14ac:dyDescent="0.3">
      <c r="A16" s="256" t="s">
        <v>53</v>
      </c>
      <c r="B16" s="250" t="s">
        <v>54</v>
      </c>
      <c r="C16" s="104" t="s">
        <v>55</v>
      </c>
      <c r="D16" s="98">
        <v>0</v>
      </c>
      <c r="E16" s="98">
        <v>0</v>
      </c>
      <c r="F16" s="144">
        <f t="shared" si="3"/>
        <v>0</v>
      </c>
      <c r="G16" s="135">
        <f t="shared" si="0"/>
        <v>0</v>
      </c>
      <c r="H16" s="269"/>
      <c r="I16" s="266"/>
      <c r="J16" s="106" t="s">
        <v>59</v>
      </c>
      <c r="K16" s="215">
        <v>800000</v>
      </c>
      <c r="L16" s="215">
        <v>800000</v>
      </c>
      <c r="M16" s="149">
        <f>ROUND(L16/L7,4)</f>
        <v>2.5999999999999999E-3</v>
      </c>
      <c r="N16" s="139">
        <f t="shared" si="2"/>
        <v>0</v>
      </c>
      <c r="O16" s="203"/>
      <c r="Q16" s="86"/>
      <c r="R16" s="86"/>
    </row>
    <row r="17" spans="1:18" ht="18" customHeight="1" x14ac:dyDescent="0.3">
      <c r="A17" s="257"/>
      <c r="B17" s="251"/>
      <c r="C17" s="107" t="s">
        <v>82</v>
      </c>
      <c r="D17" s="98">
        <v>0</v>
      </c>
      <c r="E17" s="98">
        <v>0</v>
      </c>
      <c r="F17" s="144">
        <f t="shared" si="3"/>
        <v>0</v>
      </c>
      <c r="G17" s="135">
        <f t="shared" si="0"/>
        <v>0</v>
      </c>
      <c r="H17" s="269"/>
      <c r="I17" s="267"/>
      <c r="J17" s="105" t="s">
        <v>16</v>
      </c>
      <c r="K17" s="103">
        <f>SUM(K14:K16)</f>
        <v>1200000</v>
      </c>
      <c r="L17" s="103">
        <f>SUM(L14:L16)</f>
        <v>1200000</v>
      </c>
      <c r="M17" s="150">
        <f t="shared" ref="M17:M55" si="4">ROUND(L17/$L$7,4)</f>
        <v>3.8E-3</v>
      </c>
      <c r="N17" s="140">
        <f t="shared" si="2"/>
        <v>0</v>
      </c>
      <c r="O17" s="203"/>
      <c r="P17" s="202"/>
      <c r="Q17" s="86"/>
      <c r="R17" s="86"/>
    </row>
    <row r="18" spans="1:18" ht="18" customHeight="1" x14ac:dyDescent="0.3">
      <c r="A18" s="258"/>
      <c r="B18" s="252"/>
      <c r="C18" s="102" t="s">
        <v>31</v>
      </c>
      <c r="D18" s="103">
        <f>SUM(D16:D17)</f>
        <v>0</v>
      </c>
      <c r="E18" s="103">
        <f>SUM(E16:E17)</f>
        <v>0</v>
      </c>
      <c r="F18" s="145">
        <f t="shared" si="3"/>
        <v>0</v>
      </c>
      <c r="G18" s="136">
        <f t="shared" si="0"/>
        <v>0</v>
      </c>
      <c r="H18" s="269"/>
      <c r="I18" s="268" t="s">
        <v>32</v>
      </c>
      <c r="J18" s="61" t="s">
        <v>33</v>
      </c>
      <c r="K18" s="215">
        <v>14122400</v>
      </c>
      <c r="L18" s="4">
        <v>12000000</v>
      </c>
      <c r="M18" s="223">
        <f>ROUND(L18/L7,4)</f>
        <v>3.8300000000000001E-2</v>
      </c>
      <c r="N18" s="139">
        <f t="shared" si="2"/>
        <v>-2122400</v>
      </c>
      <c r="O18" s="203"/>
      <c r="Q18" s="86"/>
      <c r="R18" s="86"/>
    </row>
    <row r="19" spans="1:18" ht="18" customHeight="1" x14ac:dyDescent="0.3">
      <c r="A19" s="243" t="s">
        <v>56</v>
      </c>
      <c r="B19" s="265" t="s">
        <v>56</v>
      </c>
      <c r="C19" s="108" t="s">
        <v>57</v>
      </c>
      <c r="D19" s="109"/>
      <c r="E19" s="109"/>
      <c r="F19" s="146">
        <f t="shared" si="3"/>
        <v>0</v>
      </c>
      <c r="G19" s="135">
        <f t="shared" ref="G19:G25" si="5">E19-D19</f>
        <v>0</v>
      </c>
      <c r="H19" s="269"/>
      <c r="I19" s="268"/>
      <c r="J19" s="61" t="s">
        <v>34</v>
      </c>
      <c r="K19" s="215">
        <v>7000000</v>
      </c>
      <c r="L19" s="4">
        <v>10000000</v>
      </c>
      <c r="M19" s="223">
        <f>ROUND(L19/L7,4)</f>
        <v>3.1899999999999998E-2</v>
      </c>
      <c r="N19" s="139">
        <f t="shared" si="2"/>
        <v>3000000</v>
      </c>
      <c r="O19" s="203"/>
      <c r="Q19" s="86"/>
      <c r="R19" s="86"/>
    </row>
    <row r="20" spans="1:18" ht="18" customHeight="1" x14ac:dyDescent="0.3">
      <c r="A20" s="244"/>
      <c r="B20" s="266"/>
      <c r="C20" s="110" t="s">
        <v>83</v>
      </c>
      <c r="D20" s="109">
        <v>2867333</v>
      </c>
      <c r="E20" s="109">
        <v>9054368</v>
      </c>
      <c r="F20" s="146">
        <f>ROUND(E20/E7,4)</f>
        <v>2.8899999999999999E-2</v>
      </c>
      <c r="G20" s="135">
        <f t="shared" si="5"/>
        <v>6187035</v>
      </c>
      <c r="H20" s="269"/>
      <c r="I20" s="268"/>
      <c r="J20" s="61" t="s">
        <v>36</v>
      </c>
      <c r="K20" s="215">
        <v>7451000</v>
      </c>
      <c r="L20" s="213">
        <v>6219368</v>
      </c>
      <c r="M20" s="223">
        <f>ROUND(L20/L7,4)</f>
        <v>1.9800000000000002E-2</v>
      </c>
      <c r="N20" s="139">
        <f t="shared" si="2"/>
        <v>-1231632</v>
      </c>
      <c r="O20" s="203"/>
      <c r="Q20" s="86"/>
      <c r="R20" s="86"/>
    </row>
    <row r="21" spans="1:18" ht="18" customHeight="1" x14ac:dyDescent="0.3">
      <c r="A21" s="244"/>
      <c r="B21" s="266"/>
      <c r="C21" s="110" t="s">
        <v>84</v>
      </c>
      <c r="D21" s="109">
        <v>0</v>
      </c>
      <c r="E21" s="109">
        <v>0</v>
      </c>
      <c r="F21" s="146">
        <f t="shared" si="3"/>
        <v>0</v>
      </c>
      <c r="G21" s="135">
        <f t="shared" si="5"/>
        <v>0</v>
      </c>
      <c r="H21" s="269"/>
      <c r="I21" s="268"/>
      <c r="J21" s="61" t="s">
        <v>94</v>
      </c>
      <c r="K21" s="215">
        <v>6500000</v>
      </c>
      <c r="L21" s="213">
        <v>6500000</v>
      </c>
      <c r="M21" s="223">
        <f>ROUND(L21/L7,4)</f>
        <v>2.07E-2</v>
      </c>
      <c r="N21" s="139">
        <f t="shared" si="2"/>
        <v>0</v>
      </c>
      <c r="O21" s="203"/>
      <c r="Q21" s="86"/>
      <c r="R21" s="86"/>
    </row>
    <row r="22" spans="1:18" ht="18" customHeight="1" x14ac:dyDescent="0.3">
      <c r="A22" s="245"/>
      <c r="B22" s="267"/>
      <c r="C22" s="102" t="s">
        <v>31</v>
      </c>
      <c r="D22" s="103">
        <f>SUM(D19:D21)</f>
        <v>2867333</v>
      </c>
      <c r="E22" s="103">
        <f>SUM(E19:E21)</f>
        <v>9054368</v>
      </c>
      <c r="F22" s="145">
        <f>ROUND(E22/$E$7,4)</f>
        <v>2.8899999999999999E-2</v>
      </c>
      <c r="G22" s="136">
        <f>E22-D22</f>
        <v>6187035</v>
      </c>
      <c r="H22" s="269"/>
      <c r="I22" s="268"/>
      <c r="J22" s="61" t="s">
        <v>95</v>
      </c>
      <c r="K22" s="215">
        <v>5850000</v>
      </c>
      <c r="L22" s="213">
        <v>5000000</v>
      </c>
      <c r="M22" s="223">
        <f>ROUND(L22/L7,4)</f>
        <v>1.5900000000000001E-2</v>
      </c>
      <c r="N22" s="139">
        <f t="shared" si="2"/>
        <v>-850000</v>
      </c>
      <c r="O22" s="203"/>
      <c r="Q22" s="86"/>
      <c r="R22" s="86"/>
    </row>
    <row r="23" spans="1:18" ht="18" customHeight="1" x14ac:dyDescent="0.3">
      <c r="A23" s="259" t="s">
        <v>58</v>
      </c>
      <c r="B23" s="253" t="s">
        <v>58</v>
      </c>
      <c r="C23" s="111" t="s">
        <v>85</v>
      </c>
      <c r="D23" s="98">
        <v>0</v>
      </c>
      <c r="E23" s="98">
        <v>0</v>
      </c>
      <c r="F23" s="144">
        <f t="shared" si="3"/>
        <v>0</v>
      </c>
      <c r="G23" s="135">
        <f t="shared" si="5"/>
        <v>0</v>
      </c>
      <c r="H23" s="269"/>
      <c r="I23" s="268"/>
      <c r="J23" s="61" t="s">
        <v>12</v>
      </c>
      <c r="K23" s="215">
        <v>5000000</v>
      </c>
      <c r="L23" s="4">
        <v>7000000</v>
      </c>
      <c r="M23" s="223">
        <f>ROUND(L23/L7,4)</f>
        <v>2.23E-2</v>
      </c>
      <c r="N23" s="139">
        <f t="shared" si="2"/>
        <v>2000000</v>
      </c>
      <c r="O23" s="203"/>
      <c r="Q23" s="86"/>
      <c r="R23" s="86"/>
    </row>
    <row r="24" spans="1:18" ht="18" customHeight="1" x14ac:dyDescent="0.3">
      <c r="A24" s="260"/>
      <c r="B24" s="254"/>
      <c r="C24" s="112" t="s">
        <v>86</v>
      </c>
      <c r="D24" s="98">
        <v>0</v>
      </c>
      <c r="E24" s="98">
        <v>0</v>
      </c>
      <c r="F24" s="144">
        <f t="shared" si="3"/>
        <v>0</v>
      </c>
      <c r="G24" s="135">
        <f t="shared" si="5"/>
        <v>0</v>
      </c>
      <c r="H24" s="269"/>
      <c r="I24" s="268"/>
      <c r="J24" s="102" t="s">
        <v>31</v>
      </c>
      <c r="K24" s="103">
        <f>SUM(K18:K23)</f>
        <v>45923400</v>
      </c>
      <c r="L24" s="103">
        <f>SUM(L18:L23)</f>
        <v>46719368</v>
      </c>
      <c r="M24" s="150">
        <f t="shared" si="4"/>
        <v>0.1489</v>
      </c>
      <c r="N24" s="140">
        <f t="shared" si="2"/>
        <v>795968</v>
      </c>
      <c r="O24" s="203"/>
      <c r="Q24" s="86"/>
      <c r="R24" s="86"/>
    </row>
    <row r="25" spans="1:18" ht="18" customHeight="1" x14ac:dyDescent="0.3">
      <c r="A25" s="260"/>
      <c r="B25" s="254"/>
      <c r="C25" s="112" t="s">
        <v>87</v>
      </c>
      <c r="D25" s="98">
        <v>0</v>
      </c>
      <c r="E25" s="98">
        <v>0</v>
      </c>
      <c r="F25" s="144">
        <f t="shared" si="3"/>
        <v>0</v>
      </c>
      <c r="G25" s="135">
        <f t="shared" si="5"/>
        <v>0</v>
      </c>
      <c r="H25" s="297" t="s">
        <v>37</v>
      </c>
      <c r="I25" s="268" t="s">
        <v>38</v>
      </c>
      <c r="J25" s="61" t="s">
        <v>96</v>
      </c>
      <c r="K25" s="230" t="s">
        <v>160</v>
      </c>
      <c r="L25" s="113">
        <v>0</v>
      </c>
      <c r="M25" s="151">
        <f t="shared" si="4"/>
        <v>0</v>
      </c>
      <c r="N25" s="141" t="s">
        <v>160</v>
      </c>
    </row>
    <row r="26" spans="1:18" ht="18" customHeight="1" thickBot="1" x14ac:dyDescent="0.35">
      <c r="A26" s="261"/>
      <c r="B26" s="255"/>
      <c r="C26" s="114" t="s">
        <v>31</v>
      </c>
      <c r="D26" s="115">
        <f>SUM(D23:D25)</f>
        <v>0</v>
      </c>
      <c r="E26" s="115">
        <f>SUM(E23:E25)</f>
        <v>0</v>
      </c>
      <c r="F26" s="147">
        <f t="shared" si="3"/>
        <v>0</v>
      </c>
      <c r="G26" s="137">
        <f>E26-D26</f>
        <v>0</v>
      </c>
      <c r="H26" s="297"/>
      <c r="I26" s="268"/>
      <c r="J26" s="61" t="s">
        <v>97</v>
      </c>
      <c r="K26" s="113">
        <v>1000000</v>
      </c>
      <c r="L26" s="113">
        <v>2000000</v>
      </c>
      <c r="M26" s="231">
        <f>ROUND(L26/L7,4)</f>
        <v>6.4000000000000003E-3</v>
      </c>
      <c r="N26" s="141">
        <f t="shared" si="2"/>
        <v>1000000</v>
      </c>
      <c r="O26" s="204" t="s">
        <v>35</v>
      </c>
    </row>
    <row r="27" spans="1:18" ht="18" customHeight="1" x14ac:dyDescent="0.3">
      <c r="G27" s="86"/>
      <c r="H27" s="297"/>
      <c r="I27" s="268"/>
      <c r="J27" s="61" t="s">
        <v>98</v>
      </c>
      <c r="K27" s="113">
        <v>0</v>
      </c>
      <c r="L27" s="113">
        <v>0</v>
      </c>
      <c r="M27" s="151">
        <f t="shared" si="4"/>
        <v>0</v>
      </c>
      <c r="N27" s="141">
        <f t="shared" si="2"/>
        <v>0</v>
      </c>
    </row>
    <row r="28" spans="1:18" ht="18" customHeight="1" x14ac:dyDescent="0.3">
      <c r="A28" s="180"/>
      <c r="B28" s="177"/>
      <c r="C28" s="177"/>
      <c r="D28" s="171"/>
      <c r="E28" s="171"/>
      <c r="F28" s="171"/>
      <c r="G28" s="172"/>
      <c r="H28" s="297"/>
      <c r="I28" s="268"/>
      <c r="J28" s="102" t="s">
        <v>16</v>
      </c>
      <c r="K28" s="103">
        <f>SUM(K25:K27)</f>
        <v>1000000</v>
      </c>
      <c r="L28" s="103">
        <f>SUM(L25:L27)</f>
        <v>2000000</v>
      </c>
      <c r="M28" s="150">
        <f>ROUND(L28/$L$7,4)</f>
        <v>6.4000000000000003E-3</v>
      </c>
      <c r="N28" s="140">
        <f t="shared" si="2"/>
        <v>1000000</v>
      </c>
    </row>
    <row r="29" spans="1:18" ht="18" customHeight="1" x14ac:dyDescent="0.3">
      <c r="A29" s="180"/>
      <c r="B29" s="171"/>
      <c r="C29" s="171"/>
      <c r="D29" s="171"/>
      <c r="E29" s="171"/>
      <c r="F29" s="171"/>
      <c r="G29" s="172"/>
      <c r="H29" s="259" t="s">
        <v>39</v>
      </c>
      <c r="I29" s="250" t="s">
        <v>32</v>
      </c>
      <c r="J29" s="61" t="s">
        <v>40</v>
      </c>
      <c r="K29" s="100">
        <v>0</v>
      </c>
      <c r="L29" s="100">
        <v>0</v>
      </c>
      <c r="M29" s="149">
        <f t="shared" si="4"/>
        <v>0</v>
      </c>
      <c r="N29" s="139">
        <f t="shared" si="2"/>
        <v>0</v>
      </c>
    </row>
    <row r="30" spans="1:18" ht="18" customHeight="1" x14ac:dyDescent="0.3">
      <c r="A30" s="181"/>
      <c r="G30" s="86"/>
      <c r="H30" s="260"/>
      <c r="I30" s="251"/>
      <c r="J30" s="61" t="s">
        <v>41</v>
      </c>
      <c r="K30" s="100">
        <v>0</v>
      </c>
      <c r="L30" s="100">
        <v>0</v>
      </c>
      <c r="M30" s="149">
        <f t="shared" si="4"/>
        <v>0</v>
      </c>
      <c r="N30" s="139">
        <f t="shared" si="2"/>
        <v>0</v>
      </c>
    </row>
    <row r="31" spans="1:18" ht="18" customHeight="1" x14ac:dyDescent="0.3">
      <c r="A31" s="182"/>
      <c r="B31" s="173"/>
      <c r="C31" s="117"/>
      <c r="D31" s="117"/>
      <c r="E31" s="117"/>
      <c r="F31" s="117"/>
      <c r="G31" s="118"/>
      <c r="H31" s="260"/>
      <c r="I31" s="251"/>
      <c r="J31" s="61" t="s">
        <v>42</v>
      </c>
      <c r="K31" s="100">
        <v>0</v>
      </c>
      <c r="L31" s="100">
        <v>0</v>
      </c>
      <c r="M31" s="149">
        <f t="shared" si="4"/>
        <v>0</v>
      </c>
      <c r="N31" s="139">
        <f t="shared" si="2"/>
        <v>0</v>
      </c>
    </row>
    <row r="32" spans="1:18" ht="18" customHeight="1" x14ac:dyDescent="0.3">
      <c r="A32" s="183"/>
      <c r="B32" s="117"/>
      <c r="C32" s="117"/>
      <c r="D32" s="117"/>
      <c r="E32" s="117"/>
      <c r="F32" s="117"/>
      <c r="G32" s="118"/>
      <c r="H32" s="260"/>
      <c r="I32" s="251"/>
      <c r="J32" s="61" t="s">
        <v>43</v>
      </c>
      <c r="K32" s="100">
        <v>0</v>
      </c>
      <c r="L32" s="100">
        <v>0</v>
      </c>
      <c r="M32" s="149">
        <f t="shared" si="4"/>
        <v>0</v>
      </c>
      <c r="N32" s="139">
        <f t="shared" si="2"/>
        <v>0</v>
      </c>
    </row>
    <row r="33" spans="1:14" ht="18" customHeight="1" x14ac:dyDescent="0.3">
      <c r="A33" s="119"/>
      <c r="B33" s="117"/>
      <c r="C33" s="117"/>
      <c r="D33" s="117"/>
      <c r="E33" s="117"/>
      <c r="F33" s="117"/>
      <c r="G33" s="118"/>
      <c r="H33" s="260"/>
      <c r="I33" s="251"/>
      <c r="J33" s="61" t="s">
        <v>110</v>
      </c>
      <c r="K33" s="100">
        <v>0</v>
      </c>
      <c r="L33" s="100">
        <v>0</v>
      </c>
      <c r="M33" s="149">
        <f t="shared" si="4"/>
        <v>0</v>
      </c>
      <c r="N33" s="139">
        <f t="shared" si="2"/>
        <v>0</v>
      </c>
    </row>
    <row r="34" spans="1:14" ht="18" customHeight="1" x14ac:dyDescent="0.3">
      <c r="A34" s="119"/>
      <c r="B34" s="117"/>
      <c r="C34" s="117"/>
      <c r="D34" s="117"/>
      <c r="E34" s="117"/>
      <c r="F34" s="117"/>
      <c r="G34" s="118" t="s">
        <v>48</v>
      </c>
      <c r="H34" s="260"/>
      <c r="I34" s="251"/>
      <c r="J34" s="61" t="s">
        <v>99</v>
      </c>
      <c r="K34" s="100">
        <v>0</v>
      </c>
      <c r="L34" s="100">
        <v>0</v>
      </c>
      <c r="M34" s="149">
        <f t="shared" si="4"/>
        <v>0</v>
      </c>
      <c r="N34" s="139">
        <f t="shared" si="2"/>
        <v>0</v>
      </c>
    </row>
    <row r="35" spans="1:14" ht="18" customHeight="1" x14ac:dyDescent="0.3">
      <c r="A35" s="119"/>
      <c r="B35" s="117"/>
      <c r="C35" s="117"/>
      <c r="D35" s="117"/>
      <c r="E35" s="117"/>
      <c r="F35" s="117"/>
      <c r="G35" s="118"/>
      <c r="H35" s="260"/>
      <c r="I35" s="251"/>
      <c r="J35" s="61" t="s">
        <v>101</v>
      </c>
      <c r="K35" s="100">
        <v>0</v>
      </c>
      <c r="L35" s="100">
        <v>0</v>
      </c>
      <c r="M35" s="149">
        <f t="shared" si="4"/>
        <v>0</v>
      </c>
      <c r="N35" s="139">
        <f t="shared" si="2"/>
        <v>0</v>
      </c>
    </row>
    <row r="36" spans="1:14" ht="18" customHeight="1" x14ac:dyDescent="0.3">
      <c r="A36" s="119"/>
      <c r="B36" s="117"/>
      <c r="C36" s="117"/>
      <c r="D36" s="117"/>
      <c r="E36" s="117"/>
      <c r="F36" s="117"/>
      <c r="G36" s="118"/>
      <c r="H36" s="260"/>
      <c r="I36" s="251"/>
      <c r="J36" s="61" t="s">
        <v>102</v>
      </c>
      <c r="K36" s="100">
        <v>2000000</v>
      </c>
      <c r="L36" s="100">
        <v>3000000</v>
      </c>
      <c r="M36" s="149">
        <f>ROUND(L36/L7,4)</f>
        <v>9.5999999999999992E-3</v>
      </c>
      <c r="N36" s="139">
        <f t="shared" si="2"/>
        <v>1000000</v>
      </c>
    </row>
    <row r="37" spans="1:14" ht="18" customHeight="1" x14ac:dyDescent="0.3">
      <c r="A37" s="119"/>
      <c r="B37" s="117"/>
      <c r="C37" s="117"/>
      <c r="D37" s="117"/>
      <c r="E37" s="117"/>
      <c r="F37" s="117"/>
      <c r="G37" s="118"/>
      <c r="H37" s="260"/>
      <c r="I37" s="252"/>
      <c r="J37" s="102" t="s">
        <v>25</v>
      </c>
      <c r="K37" s="103">
        <f>SUM(K29:K36)</f>
        <v>2000000</v>
      </c>
      <c r="L37" s="103">
        <f>SUM(L29:L36)</f>
        <v>3000000</v>
      </c>
      <c r="M37" s="150">
        <f>ROUND(L37/$L$7,4)</f>
        <v>9.5999999999999992E-3</v>
      </c>
      <c r="N37" s="140">
        <f t="shared" si="2"/>
        <v>1000000</v>
      </c>
    </row>
    <row r="38" spans="1:14" ht="18" customHeight="1" x14ac:dyDescent="0.3">
      <c r="A38" s="119"/>
      <c r="B38" s="117"/>
      <c r="C38" s="117"/>
      <c r="D38" s="117"/>
      <c r="E38" s="117"/>
      <c r="F38" s="117"/>
      <c r="G38" s="118"/>
      <c r="H38" s="260"/>
      <c r="I38" s="250" t="s">
        <v>60</v>
      </c>
      <c r="J38" s="61" t="s">
        <v>103</v>
      </c>
      <c r="K38" s="100">
        <v>0</v>
      </c>
      <c r="L38" s="100">
        <v>0</v>
      </c>
      <c r="M38" s="149">
        <f t="shared" si="4"/>
        <v>0</v>
      </c>
      <c r="N38" s="139">
        <f t="shared" si="2"/>
        <v>0</v>
      </c>
    </row>
    <row r="39" spans="1:14" ht="18" customHeight="1" x14ac:dyDescent="0.3">
      <c r="A39" s="119"/>
      <c r="B39" s="117"/>
      <c r="C39" s="120"/>
      <c r="D39" s="121"/>
      <c r="E39" s="121"/>
      <c r="F39" s="121"/>
      <c r="G39" s="122"/>
      <c r="H39" s="260"/>
      <c r="I39" s="251"/>
      <c r="J39" s="61" t="s">
        <v>44</v>
      </c>
      <c r="K39" s="100">
        <v>0</v>
      </c>
      <c r="L39" s="100">
        <v>0</v>
      </c>
      <c r="M39" s="149">
        <f t="shared" si="4"/>
        <v>0</v>
      </c>
      <c r="N39" s="139">
        <f t="shared" si="2"/>
        <v>0</v>
      </c>
    </row>
    <row r="40" spans="1:14" ht="18" customHeight="1" x14ac:dyDescent="0.3">
      <c r="A40" s="119"/>
      <c r="B40" s="117"/>
      <c r="C40" s="120"/>
      <c r="D40" s="121"/>
      <c r="E40" s="121"/>
      <c r="F40" s="121"/>
      <c r="G40" s="122"/>
      <c r="H40" s="260"/>
      <c r="I40" s="251"/>
      <c r="J40" s="76" t="s">
        <v>104</v>
      </c>
      <c r="K40" s="100">
        <v>0</v>
      </c>
      <c r="L40" s="100">
        <v>0</v>
      </c>
      <c r="M40" s="149">
        <f t="shared" si="4"/>
        <v>0</v>
      </c>
      <c r="N40" s="139">
        <f t="shared" si="2"/>
        <v>0</v>
      </c>
    </row>
    <row r="41" spans="1:14" ht="18" customHeight="1" x14ac:dyDescent="0.3">
      <c r="A41" s="119"/>
      <c r="B41" s="117"/>
      <c r="C41" s="120"/>
      <c r="D41" s="121"/>
      <c r="E41" s="121"/>
      <c r="F41" s="121"/>
      <c r="G41" s="122"/>
      <c r="H41" s="260"/>
      <c r="I41" s="251"/>
      <c r="J41" s="76" t="s">
        <v>105</v>
      </c>
      <c r="K41" s="100">
        <v>0</v>
      </c>
      <c r="L41" s="100">
        <v>0</v>
      </c>
      <c r="M41" s="149">
        <f t="shared" si="4"/>
        <v>0</v>
      </c>
      <c r="N41" s="139">
        <f t="shared" si="2"/>
        <v>0</v>
      </c>
    </row>
    <row r="42" spans="1:14" ht="18" customHeight="1" x14ac:dyDescent="0.3">
      <c r="A42" s="119"/>
      <c r="B42" s="117"/>
      <c r="C42" s="120"/>
      <c r="D42" s="121"/>
      <c r="E42" s="121"/>
      <c r="F42" s="121"/>
      <c r="G42" s="122"/>
      <c r="H42" s="260"/>
      <c r="I42" s="251"/>
      <c r="J42" s="76" t="s">
        <v>106</v>
      </c>
      <c r="K42" s="100">
        <v>0</v>
      </c>
      <c r="L42" s="100">
        <v>0</v>
      </c>
      <c r="M42" s="149">
        <f t="shared" si="4"/>
        <v>0</v>
      </c>
      <c r="N42" s="139">
        <f t="shared" si="2"/>
        <v>0</v>
      </c>
    </row>
    <row r="43" spans="1:14" ht="18" customHeight="1" x14ac:dyDescent="0.3">
      <c r="A43" s="119"/>
      <c r="B43" s="117"/>
      <c r="C43" s="120"/>
      <c r="D43" s="121"/>
      <c r="E43" s="121"/>
      <c r="F43" s="121"/>
      <c r="G43" s="122"/>
      <c r="H43" s="260"/>
      <c r="I43" s="251"/>
      <c r="J43" s="76" t="s">
        <v>61</v>
      </c>
      <c r="K43" s="100">
        <v>0</v>
      </c>
      <c r="L43" s="100">
        <v>0</v>
      </c>
      <c r="M43" s="149">
        <f t="shared" si="4"/>
        <v>0</v>
      </c>
      <c r="N43" s="139">
        <f t="shared" si="2"/>
        <v>0</v>
      </c>
    </row>
    <row r="44" spans="1:14" ht="18" customHeight="1" x14ac:dyDescent="0.3">
      <c r="A44" s="116"/>
      <c r="B44" s="120"/>
      <c r="C44" s="120"/>
      <c r="D44" s="121"/>
      <c r="E44" s="121"/>
      <c r="F44" s="121"/>
      <c r="G44" s="122"/>
      <c r="H44" s="260"/>
      <c r="I44" s="251"/>
      <c r="J44" s="64" t="s">
        <v>107</v>
      </c>
      <c r="K44" s="100">
        <v>0</v>
      </c>
      <c r="L44" s="100">
        <v>0</v>
      </c>
      <c r="M44" s="149">
        <f t="shared" si="4"/>
        <v>0</v>
      </c>
      <c r="N44" s="139">
        <f t="shared" si="2"/>
        <v>0</v>
      </c>
    </row>
    <row r="45" spans="1:14" ht="18" customHeight="1" x14ac:dyDescent="0.3">
      <c r="A45" s="116"/>
      <c r="B45" s="120"/>
      <c r="C45" s="120"/>
      <c r="D45" s="121"/>
      <c r="E45" s="121"/>
      <c r="F45" s="121"/>
      <c r="G45" s="122"/>
      <c r="H45" s="260"/>
      <c r="I45" s="251"/>
      <c r="J45" s="123" t="s">
        <v>108</v>
      </c>
      <c r="K45" s="100">
        <v>0</v>
      </c>
      <c r="L45" s="100">
        <v>0</v>
      </c>
      <c r="M45" s="149">
        <f t="shared" si="4"/>
        <v>0</v>
      </c>
      <c r="N45" s="139">
        <f t="shared" si="2"/>
        <v>0</v>
      </c>
    </row>
    <row r="46" spans="1:14" ht="18" customHeight="1" x14ac:dyDescent="0.3">
      <c r="A46" s="116"/>
      <c r="B46" s="120"/>
      <c r="C46" s="120"/>
      <c r="D46" s="121"/>
      <c r="E46" s="121"/>
      <c r="F46" s="121"/>
      <c r="G46" s="122"/>
      <c r="H46" s="260"/>
      <c r="I46" s="251"/>
      <c r="J46" s="123" t="s">
        <v>109</v>
      </c>
      <c r="K46" s="100">
        <v>0</v>
      </c>
      <c r="L46" s="100">
        <v>0</v>
      </c>
      <c r="M46" s="149">
        <f t="shared" si="4"/>
        <v>0</v>
      </c>
      <c r="N46" s="139">
        <f t="shared" si="2"/>
        <v>0</v>
      </c>
    </row>
    <row r="47" spans="1:14" ht="18" customHeight="1" x14ac:dyDescent="0.3">
      <c r="A47" s="124"/>
      <c r="B47" s="125"/>
      <c r="C47" s="125"/>
      <c r="D47" s="125"/>
      <c r="E47" s="125"/>
      <c r="F47" s="125"/>
      <c r="G47" s="125"/>
      <c r="H47" s="260"/>
      <c r="I47" s="252"/>
      <c r="J47" s="102" t="s">
        <v>25</v>
      </c>
      <c r="K47" s="103">
        <f>SUM(K38:K46)</f>
        <v>0</v>
      </c>
      <c r="L47" s="103">
        <f>SUM(L38:L46)</f>
        <v>0</v>
      </c>
      <c r="M47" s="150">
        <f t="shared" si="4"/>
        <v>0</v>
      </c>
      <c r="N47" s="140">
        <f t="shared" si="2"/>
        <v>0</v>
      </c>
    </row>
    <row r="48" spans="1:14" ht="18" customHeight="1" x14ac:dyDescent="0.3">
      <c r="A48" s="124"/>
      <c r="B48" s="125"/>
      <c r="C48" s="125"/>
      <c r="D48" s="125"/>
      <c r="E48" s="125"/>
      <c r="F48" s="125"/>
      <c r="G48" s="125"/>
      <c r="H48" s="260"/>
      <c r="I48" s="126" t="s">
        <v>62</v>
      </c>
      <c r="J48" s="127" t="s">
        <v>145</v>
      </c>
      <c r="K48" s="215">
        <v>37287000</v>
      </c>
      <c r="L48" s="4">
        <v>41287000</v>
      </c>
      <c r="M48" s="149">
        <f>ROUND(L48/L7,4)</f>
        <v>0.13159999999999999</v>
      </c>
      <c r="N48" s="139">
        <f t="shared" si="2"/>
        <v>4000000</v>
      </c>
    </row>
    <row r="49" spans="1:14" ht="18" customHeight="1" x14ac:dyDescent="0.3">
      <c r="A49" s="124"/>
      <c r="B49" s="125"/>
      <c r="C49" s="125"/>
      <c r="D49" s="125"/>
      <c r="E49" s="125"/>
      <c r="F49" s="125"/>
      <c r="G49" s="125"/>
      <c r="H49" s="260"/>
      <c r="I49" s="128"/>
      <c r="J49" s="127" t="s">
        <v>147</v>
      </c>
      <c r="K49" s="100">
        <v>10655000</v>
      </c>
      <c r="L49" s="100">
        <v>8500000</v>
      </c>
      <c r="M49" s="149">
        <f>ROUND(L49/L7,4)</f>
        <v>2.7099999999999999E-2</v>
      </c>
      <c r="N49" s="139">
        <f t="shared" si="2"/>
        <v>-2155000</v>
      </c>
    </row>
    <row r="50" spans="1:14" ht="18" customHeight="1" x14ac:dyDescent="0.3">
      <c r="A50" s="124"/>
      <c r="B50" s="125"/>
      <c r="C50" s="125"/>
      <c r="D50" s="125"/>
      <c r="E50" s="125"/>
      <c r="F50" s="125"/>
      <c r="G50" s="125"/>
      <c r="H50" s="260"/>
      <c r="I50" s="128"/>
      <c r="J50" s="232" t="s">
        <v>161</v>
      </c>
      <c r="K50" s="100">
        <v>0</v>
      </c>
      <c r="L50" s="100">
        <v>13600000</v>
      </c>
      <c r="M50" s="149">
        <f>ROUND(L50/L7,4)</f>
        <v>4.3400000000000001E-2</v>
      </c>
      <c r="N50" s="139">
        <f t="shared" si="2"/>
        <v>13600000</v>
      </c>
    </row>
    <row r="51" spans="1:14" ht="18" customHeight="1" x14ac:dyDescent="0.3">
      <c r="A51" s="124"/>
      <c r="B51" s="125"/>
      <c r="C51" s="125"/>
      <c r="D51" s="125"/>
      <c r="E51" s="125"/>
      <c r="F51" s="125"/>
      <c r="G51" s="125"/>
      <c r="H51" s="294"/>
      <c r="I51" s="129"/>
      <c r="J51" s="102" t="s">
        <v>25</v>
      </c>
      <c r="K51" s="103">
        <f>SUM(K48:K50)</f>
        <v>47942000</v>
      </c>
      <c r="L51" s="103">
        <f>SUM(L48:L50)</f>
        <v>63387000</v>
      </c>
      <c r="M51" s="150">
        <f>ROUND(L51/$L$7,4)</f>
        <v>0.2021</v>
      </c>
      <c r="N51" s="140">
        <f t="shared" si="2"/>
        <v>15445000</v>
      </c>
    </row>
    <row r="52" spans="1:14" ht="18" customHeight="1" x14ac:dyDescent="0.3">
      <c r="A52" s="124"/>
      <c r="B52" s="125"/>
      <c r="C52" s="125"/>
      <c r="D52" s="125"/>
      <c r="E52" s="125"/>
      <c r="F52" s="125"/>
      <c r="G52" s="125"/>
      <c r="H52" s="286" t="s">
        <v>45</v>
      </c>
      <c r="I52" s="253" t="s">
        <v>46</v>
      </c>
      <c r="J52" s="76" t="s">
        <v>46</v>
      </c>
      <c r="K52" s="100">
        <v>0</v>
      </c>
      <c r="L52" s="100">
        <v>0</v>
      </c>
      <c r="M52" s="149">
        <f t="shared" si="4"/>
        <v>0</v>
      </c>
      <c r="N52" s="139">
        <f t="shared" si="2"/>
        <v>0</v>
      </c>
    </row>
    <row r="53" spans="1:14" ht="18" customHeight="1" x14ac:dyDescent="0.3">
      <c r="A53" s="124"/>
      <c r="B53" s="125"/>
      <c r="C53" s="125"/>
      <c r="D53" s="125"/>
      <c r="E53" s="125"/>
      <c r="F53" s="125"/>
      <c r="G53" s="125"/>
      <c r="H53" s="295"/>
      <c r="I53" s="296"/>
      <c r="J53" s="102" t="s">
        <v>26</v>
      </c>
      <c r="K53" s="103">
        <f>SUM(K52)</f>
        <v>0</v>
      </c>
      <c r="L53" s="103">
        <f>SUM(L52)</f>
        <v>0</v>
      </c>
      <c r="M53" s="150">
        <f t="shared" si="4"/>
        <v>0</v>
      </c>
      <c r="N53" s="140">
        <f t="shared" si="2"/>
        <v>0</v>
      </c>
    </row>
    <row r="54" spans="1:14" ht="18" customHeight="1" x14ac:dyDescent="0.3">
      <c r="A54" s="124"/>
      <c r="B54" s="125"/>
      <c r="C54" s="125"/>
      <c r="D54" s="125"/>
      <c r="E54" s="125"/>
      <c r="F54" s="125"/>
      <c r="G54" s="125"/>
      <c r="H54" s="286" t="s">
        <v>63</v>
      </c>
      <c r="I54" s="288" t="s">
        <v>64</v>
      </c>
      <c r="J54" s="64" t="s">
        <v>65</v>
      </c>
      <c r="K54" s="100">
        <v>0</v>
      </c>
      <c r="L54" s="100">
        <v>0</v>
      </c>
      <c r="M54" s="149">
        <f t="shared" si="4"/>
        <v>0</v>
      </c>
      <c r="N54" s="139">
        <f t="shared" si="2"/>
        <v>0</v>
      </c>
    </row>
    <row r="55" spans="1:14" ht="18" customHeight="1" thickBot="1" x14ac:dyDescent="0.35">
      <c r="A55" s="124"/>
      <c r="B55" s="125"/>
      <c r="C55" s="125"/>
      <c r="D55" s="125"/>
      <c r="E55" s="125"/>
      <c r="F55" s="125"/>
      <c r="G55" s="125"/>
      <c r="H55" s="287"/>
      <c r="I55" s="289"/>
      <c r="J55" s="65" t="s">
        <v>26</v>
      </c>
      <c r="K55" s="130">
        <f>SUM(K54:K54)</f>
        <v>0</v>
      </c>
      <c r="L55" s="130">
        <f>SUM(L54:L54)</f>
        <v>0</v>
      </c>
      <c r="M55" s="152">
        <f t="shared" si="4"/>
        <v>0</v>
      </c>
      <c r="N55" s="142">
        <f t="shared" si="2"/>
        <v>0</v>
      </c>
    </row>
    <row r="56" spans="1:14" x14ac:dyDescent="0.3">
      <c r="A56" s="124"/>
      <c r="B56" s="125"/>
      <c r="C56" s="125"/>
      <c r="D56" s="125"/>
      <c r="E56" s="125"/>
      <c r="F56" s="125"/>
      <c r="G56" s="125"/>
      <c r="N56" s="86"/>
    </row>
    <row r="57" spans="1:14" x14ac:dyDescent="0.3">
      <c r="A57" s="124"/>
      <c r="B57" s="125"/>
      <c r="C57" s="125"/>
      <c r="D57" s="125"/>
      <c r="E57" s="125"/>
      <c r="F57" s="125"/>
      <c r="G57" s="125"/>
      <c r="N57" s="86"/>
    </row>
    <row r="58" spans="1:14" ht="18" customHeight="1" x14ac:dyDescent="0.3">
      <c r="A58" s="125"/>
      <c r="B58" s="125"/>
      <c r="C58" s="125"/>
      <c r="D58" s="125"/>
      <c r="E58" s="125"/>
      <c r="F58" s="125"/>
      <c r="G58" s="125"/>
      <c r="N58" s="86"/>
    </row>
    <row r="59" spans="1:14" ht="18" customHeight="1" x14ac:dyDescent="0.3">
      <c r="J59" s="132"/>
      <c r="K59" s="132"/>
      <c r="L59" s="132"/>
      <c r="M59" s="132"/>
      <c r="N59" s="133"/>
    </row>
    <row r="60" spans="1:14" ht="18" customHeight="1" x14ac:dyDescent="0.3"/>
    <row r="61" spans="1:14" ht="18" customHeight="1" x14ac:dyDescent="0.3"/>
    <row r="63" spans="1:14" ht="17.25" customHeight="1" x14ac:dyDescent="0.3"/>
  </sheetData>
  <sheetProtection formatCells="0" formatColumns="0" formatRows="0" insertColumns="0" insertRows="0" insertHyperlinks="0" deleteColumns="0" deleteRows="0" selectLockedCells="1" sort="0" autoFilter="0" pivotTables="0"/>
  <mergeCells count="39">
    <mergeCell ref="H54:H55"/>
    <mergeCell ref="I54:I55"/>
    <mergeCell ref="B5:B6"/>
    <mergeCell ref="C5:C6"/>
    <mergeCell ref="H5:H6"/>
    <mergeCell ref="I5:I6"/>
    <mergeCell ref="E5:F5"/>
    <mergeCell ref="B13:B15"/>
    <mergeCell ref="H29:H51"/>
    <mergeCell ref="I8:I13"/>
    <mergeCell ref="H52:H53"/>
    <mergeCell ref="I52:I53"/>
    <mergeCell ref="I25:I28"/>
    <mergeCell ref="B16:B18"/>
    <mergeCell ref="H25:H28"/>
    <mergeCell ref="A1:N1"/>
    <mergeCell ref="A2:N2"/>
    <mergeCell ref="A4:G4"/>
    <mergeCell ref="H4:N4"/>
    <mergeCell ref="A5:A6"/>
    <mergeCell ref="F3:G3"/>
    <mergeCell ref="L3:M3"/>
    <mergeCell ref="L5:M5"/>
    <mergeCell ref="J5:J6"/>
    <mergeCell ref="A19:A22"/>
    <mergeCell ref="A7:C7"/>
    <mergeCell ref="H7:J7"/>
    <mergeCell ref="I38:I47"/>
    <mergeCell ref="B23:B26"/>
    <mergeCell ref="A16:A18"/>
    <mergeCell ref="A23:A26"/>
    <mergeCell ref="A8:A12"/>
    <mergeCell ref="B8:B12"/>
    <mergeCell ref="B19:B22"/>
    <mergeCell ref="I14:I17"/>
    <mergeCell ref="I18:I24"/>
    <mergeCell ref="H8:H24"/>
    <mergeCell ref="A13:A15"/>
    <mergeCell ref="I29:I37"/>
  </mergeCells>
  <phoneticPr fontId="2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zoomScale="80" zoomScaleNormal="80" workbookViewId="0">
      <selection activeCell="D6" sqref="D6"/>
    </sheetView>
  </sheetViews>
  <sheetFormatPr defaultColWidth="9" defaultRowHeight="16.5" x14ac:dyDescent="0.3"/>
  <cols>
    <col min="1" max="1" width="7.875" style="2" bestFit="1" customWidth="1"/>
    <col min="2" max="2" width="12.125" style="2" bestFit="1" customWidth="1"/>
    <col min="3" max="3" width="20.875" style="2" bestFit="1" customWidth="1"/>
    <col min="4" max="5" width="15.875" style="2" bestFit="1" customWidth="1"/>
    <col min="6" max="6" width="15.875" style="2" customWidth="1"/>
    <col min="7" max="7" width="15.375" style="2" bestFit="1" customWidth="1"/>
    <col min="8" max="8" width="87.75" style="2" customWidth="1"/>
    <col min="9" max="9" width="9" style="2"/>
    <col min="10" max="10" width="10.625" style="2" bestFit="1" customWidth="1"/>
    <col min="11" max="11" width="13" style="2" bestFit="1" customWidth="1"/>
    <col min="12" max="16384" width="9" style="2"/>
  </cols>
  <sheetData>
    <row r="1" spans="1:9" ht="38.25" x14ac:dyDescent="0.3">
      <c r="A1" s="312" t="s">
        <v>162</v>
      </c>
      <c r="B1" s="312"/>
      <c r="C1" s="312"/>
      <c r="D1" s="312"/>
      <c r="E1" s="312"/>
      <c r="F1" s="312"/>
      <c r="G1" s="312"/>
      <c r="H1" s="312"/>
    </row>
    <row r="2" spans="1:9" ht="18.75" customHeight="1" thickBot="1" x14ac:dyDescent="0.35">
      <c r="A2" s="7"/>
      <c r="B2" s="7"/>
      <c r="C2" s="1"/>
      <c r="D2" s="6"/>
      <c r="E2" s="5"/>
      <c r="F2" s="317"/>
      <c r="G2" s="317"/>
      <c r="H2" s="31" t="s">
        <v>66</v>
      </c>
    </row>
    <row r="3" spans="1:9" ht="17.25" x14ac:dyDescent="0.3">
      <c r="A3" s="313" t="s">
        <v>0</v>
      </c>
      <c r="B3" s="315" t="s">
        <v>1</v>
      </c>
      <c r="C3" s="315" t="s">
        <v>2</v>
      </c>
      <c r="D3" s="14" t="s">
        <v>149</v>
      </c>
      <c r="E3" s="320" t="s">
        <v>159</v>
      </c>
      <c r="F3" s="321"/>
      <c r="G3" s="81" t="s">
        <v>138</v>
      </c>
      <c r="H3" s="318" t="s">
        <v>19</v>
      </c>
    </row>
    <row r="4" spans="1:9" ht="17.25" x14ac:dyDescent="0.3">
      <c r="A4" s="314"/>
      <c r="B4" s="316"/>
      <c r="C4" s="316"/>
      <c r="D4" s="82" t="s">
        <v>13</v>
      </c>
      <c r="E4" s="82" t="s">
        <v>3</v>
      </c>
      <c r="F4" s="82" t="s">
        <v>134</v>
      </c>
      <c r="G4" s="13" t="s">
        <v>139</v>
      </c>
      <c r="H4" s="319"/>
    </row>
    <row r="5" spans="1:9" ht="17.25" x14ac:dyDescent="0.3">
      <c r="A5" s="304" t="s">
        <v>4</v>
      </c>
      <c r="B5" s="305"/>
      <c r="C5" s="305"/>
      <c r="D5" s="12">
        <f>D10+D24+D13+D16+D20</f>
        <v>291439270</v>
      </c>
      <c r="E5" s="12">
        <f>E10+E24+E13+E16+E20</f>
        <v>313711178</v>
      </c>
      <c r="F5" s="153">
        <f>ROUND(E5/$E$5,4)</f>
        <v>1</v>
      </c>
      <c r="G5" s="25">
        <f>G10+G24+G13+G16+G20</f>
        <v>22271908</v>
      </c>
      <c r="H5" s="27"/>
    </row>
    <row r="6" spans="1:9" ht="17.25" customHeight="1" x14ac:dyDescent="0.3">
      <c r="A6" s="306" t="s">
        <v>49</v>
      </c>
      <c r="B6" s="311" t="s">
        <v>49</v>
      </c>
      <c r="C6" s="191" t="s">
        <v>50</v>
      </c>
      <c r="D6" s="26">
        <v>224167000</v>
      </c>
      <c r="E6" s="189">
        <v>233112000</v>
      </c>
      <c r="F6" s="190">
        <f>ROUND(E6/E5,4)</f>
        <v>0.74309999999999998</v>
      </c>
      <c r="G6" s="188">
        <f>E6-D6</f>
        <v>8945000</v>
      </c>
      <c r="H6" s="45" t="s">
        <v>197</v>
      </c>
      <c r="I6" s="179"/>
    </row>
    <row r="7" spans="1:9" ht="17.25" customHeight="1" x14ac:dyDescent="0.3">
      <c r="A7" s="306"/>
      <c r="B7" s="311"/>
      <c r="C7" s="84" t="s">
        <v>51</v>
      </c>
      <c r="D7" s="26">
        <v>25272270</v>
      </c>
      <c r="E7" s="98">
        <v>24544810</v>
      </c>
      <c r="F7" s="190">
        <f>ROUND(E7/E6,4)</f>
        <v>0.1053</v>
      </c>
      <c r="G7" s="8">
        <f>E7-D7</f>
        <v>-727460</v>
      </c>
      <c r="H7" s="218" t="s">
        <v>198</v>
      </c>
      <c r="I7" s="179"/>
    </row>
    <row r="8" spans="1:9" ht="17.25" customHeight="1" x14ac:dyDescent="0.3">
      <c r="A8" s="306"/>
      <c r="B8" s="311"/>
      <c r="C8" s="83" t="s">
        <v>52</v>
      </c>
      <c r="D8" s="26">
        <v>0</v>
      </c>
      <c r="E8" s="189">
        <v>0</v>
      </c>
      <c r="F8" s="154">
        <f>ROUND(E8/$E$5,4)</f>
        <v>0</v>
      </c>
      <c r="G8" s="8">
        <f>E8-D8</f>
        <v>0</v>
      </c>
      <c r="H8" s="218"/>
      <c r="I8" s="178"/>
    </row>
    <row r="9" spans="1:9" ht="17.25" customHeight="1" x14ac:dyDescent="0.3">
      <c r="A9" s="306"/>
      <c r="B9" s="311"/>
      <c r="C9" s="83" t="s">
        <v>137</v>
      </c>
      <c r="D9" s="26">
        <v>0</v>
      </c>
      <c r="E9" s="84">
        <v>0</v>
      </c>
      <c r="F9" s="154">
        <f>ROUND(E9/$E$5,4)</f>
        <v>0</v>
      </c>
      <c r="G9" s="8"/>
      <c r="H9" s="170"/>
    </row>
    <row r="10" spans="1:9" ht="17.25" x14ac:dyDescent="0.3">
      <c r="A10" s="306"/>
      <c r="B10" s="311"/>
      <c r="C10" s="32" t="s">
        <v>15</v>
      </c>
      <c r="D10" s="19">
        <f>SUM(D6:D9)</f>
        <v>249439270</v>
      </c>
      <c r="E10" s="19">
        <f>SUM(E6:E9)</f>
        <v>257656810</v>
      </c>
      <c r="F10" s="155">
        <f t="shared" ref="F10:F24" si="0">ROUND(E10/$E$5,4)</f>
        <v>0.82130000000000003</v>
      </c>
      <c r="G10" s="22">
        <f>E10-D10</f>
        <v>8217540</v>
      </c>
      <c r="H10" s="30"/>
    </row>
    <row r="11" spans="1:9" ht="17.25" x14ac:dyDescent="0.3">
      <c r="A11" s="306" t="s">
        <v>17</v>
      </c>
      <c r="B11" s="307" t="s">
        <v>17</v>
      </c>
      <c r="C11" s="20" t="s">
        <v>14</v>
      </c>
      <c r="D11" s="26">
        <v>4000000</v>
      </c>
      <c r="E11" s="98">
        <v>8000000</v>
      </c>
      <c r="F11" s="154">
        <f>ROUND(E11/$E$5,4)</f>
        <v>2.5499999999999998E-2</v>
      </c>
      <c r="G11" s="8">
        <f t="shared" ref="G11:G24" si="1">E11-D11</f>
        <v>4000000</v>
      </c>
      <c r="H11" s="29"/>
    </row>
    <row r="12" spans="1:9" ht="17.25" x14ac:dyDescent="0.3">
      <c r="A12" s="306"/>
      <c r="B12" s="307"/>
      <c r="C12" s="20" t="s">
        <v>29</v>
      </c>
      <c r="D12" s="26">
        <v>35132667</v>
      </c>
      <c r="E12" s="98">
        <v>39000000</v>
      </c>
      <c r="F12" s="154">
        <f>ROUND(E12/$E$5,4)</f>
        <v>0.12429999999999999</v>
      </c>
      <c r="G12" s="8">
        <f t="shared" si="1"/>
        <v>3867333</v>
      </c>
      <c r="H12" s="29"/>
    </row>
    <row r="13" spans="1:9" ht="17.25" x14ac:dyDescent="0.3">
      <c r="A13" s="306"/>
      <c r="B13" s="307"/>
      <c r="C13" s="32" t="s">
        <v>15</v>
      </c>
      <c r="D13" s="19">
        <f>SUM(D11:D12)</f>
        <v>39132667</v>
      </c>
      <c r="E13" s="19">
        <f>SUM(E11:E12)</f>
        <v>47000000</v>
      </c>
      <c r="F13" s="155">
        <f t="shared" si="0"/>
        <v>0.14979999999999999</v>
      </c>
      <c r="G13" s="22">
        <f>E13-D13</f>
        <v>7867333</v>
      </c>
      <c r="H13" s="30"/>
    </row>
    <row r="14" spans="1:9" ht="17.25" x14ac:dyDescent="0.3">
      <c r="A14" s="308" t="s">
        <v>53</v>
      </c>
      <c r="B14" s="310" t="s">
        <v>54</v>
      </c>
      <c r="C14" s="20" t="s">
        <v>167</v>
      </c>
      <c r="D14" s="84">
        <v>0</v>
      </c>
      <c r="E14" s="84">
        <v>0</v>
      </c>
      <c r="F14" s="154">
        <f t="shared" si="0"/>
        <v>0</v>
      </c>
      <c r="G14" s="8">
        <f t="shared" si="1"/>
        <v>0</v>
      </c>
      <c r="H14" s="28"/>
    </row>
    <row r="15" spans="1:9" ht="17.25" customHeight="1" x14ac:dyDescent="0.3">
      <c r="A15" s="308"/>
      <c r="B15" s="310"/>
      <c r="C15" s="20" t="s">
        <v>111</v>
      </c>
      <c r="D15" s="84">
        <v>0</v>
      </c>
      <c r="E15" s="84">
        <v>0</v>
      </c>
      <c r="F15" s="154">
        <f t="shared" si="0"/>
        <v>0</v>
      </c>
      <c r="G15" s="8">
        <f t="shared" si="1"/>
        <v>0</v>
      </c>
      <c r="H15" s="28"/>
    </row>
    <row r="16" spans="1:9" ht="17.25" x14ac:dyDescent="0.3">
      <c r="A16" s="309"/>
      <c r="B16" s="310"/>
      <c r="C16" s="32" t="s">
        <v>15</v>
      </c>
      <c r="D16" s="19">
        <f>SUM(D14:D15)</f>
        <v>0</v>
      </c>
      <c r="E16" s="19">
        <f>SUM(E14:E15)</f>
        <v>0</v>
      </c>
      <c r="F16" s="155">
        <f t="shared" si="0"/>
        <v>0</v>
      </c>
      <c r="G16" s="22">
        <f>E16-D16</f>
        <v>0</v>
      </c>
      <c r="H16" s="30"/>
    </row>
    <row r="17" spans="1:8" ht="15.75" customHeight="1" x14ac:dyDescent="0.3">
      <c r="A17" s="306" t="s">
        <v>47</v>
      </c>
      <c r="B17" s="307" t="s">
        <v>47</v>
      </c>
      <c r="C17" s="10" t="s">
        <v>57</v>
      </c>
      <c r="D17" s="11"/>
      <c r="E17" s="11"/>
      <c r="F17" s="156">
        <f t="shared" si="0"/>
        <v>0</v>
      </c>
      <c r="G17" s="8">
        <f t="shared" si="1"/>
        <v>0</v>
      </c>
      <c r="H17" s="45"/>
    </row>
    <row r="18" spans="1:8" ht="15.75" customHeight="1" x14ac:dyDescent="0.3">
      <c r="A18" s="306"/>
      <c r="B18" s="307"/>
      <c r="C18" s="10" t="s">
        <v>112</v>
      </c>
      <c r="D18" s="11">
        <v>2867333</v>
      </c>
      <c r="E18" s="109">
        <v>9054368</v>
      </c>
      <c r="F18" s="156">
        <f>ROUND(E18/$E$5,4)</f>
        <v>2.8899999999999999E-2</v>
      </c>
      <c r="G18" s="8">
        <f t="shared" si="1"/>
        <v>6187035</v>
      </c>
      <c r="H18" s="45" t="s">
        <v>187</v>
      </c>
    </row>
    <row r="19" spans="1:8" ht="15.75" customHeight="1" x14ac:dyDescent="0.3">
      <c r="A19" s="306"/>
      <c r="B19" s="307"/>
      <c r="C19" s="10" t="s">
        <v>113</v>
      </c>
      <c r="D19" s="11">
        <v>0</v>
      </c>
      <c r="E19" s="11">
        <v>0</v>
      </c>
      <c r="F19" s="156">
        <f t="shared" si="0"/>
        <v>0</v>
      </c>
      <c r="G19" s="8">
        <f t="shared" si="1"/>
        <v>0</v>
      </c>
      <c r="H19" s="45"/>
    </row>
    <row r="20" spans="1:8" ht="17.25" x14ac:dyDescent="0.3">
      <c r="A20" s="306"/>
      <c r="B20" s="307"/>
      <c r="C20" s="32" t="s">
        <v>15</v>
      </c>
      <c r="D20" s="19">
        <f>SUM(D17:D19)</f>
        <v>2867333</v>
      </c>
      <c r="E20" s="19">
        <f>SUM(E17:E19)</f>
        <v>9054368</v>
      </c>
      <c r="F20" s="155">
        <f t="shared" si="0"/>
        <v>2.8899999999999999E-2</v>
      </c>
      <c r="G20" s="22">
        <f t="shared" si="1"/>
        <v>6187035</v>
      </c>
      <c r="H20" s="30"/>
    </row>
    <row r="21" spans="1:8" ht="17.25" x14ac:dyDescent="0.3">
      <c r="A21" s="301" t="s">
        <v>6</v>
      </c>
      <c r="B21" s="298" t="s">
        <v>6</v>
      </c>
      <c r="C21" s="3" t="s">
        <v>114</v>
      </c>
      <c r="D21" s="84">
        <v>0</v>
      </c>
      <c r="E21" s="84">
        <v>0</v>
      </c>
      <c r="F21" s="154">
        <f t="shared" si="0"/>
        <v>0</v>
      </c>
      <c r="G21" s="8">
        <f t="shared" si="1"/>
        <v>0</v>
      </c>
      <c r="H21" s="28"/>
    </row>
    <row r="22" spans="1:8" ht="17.25" x14ac:dyDescent="0.3">
      <c r="A22" s="302"/>
      <c r="B22" s="299"/>
      <c r="C22" s="51" t="s">
        <v>115</v>
      </c>
      <c r="D22" s="69">
        <v>0</v>
      </c>
      <c r="E22" s="69">
        <v>0</v>
      </c>
      <c r="F22" s="157">
        <f t="shared" si="0"/>
        <v>0</v>
      </c>
      <c r="G22" s="85">
        <f t="shared" si="1"/>
        <v>0</v>
      </c>
      <c r="H22" s="52"/>
    </row>
    <row r="23" spans="1:8" ht="17.25" x14ac:dyDescent="0.3">
      <c r="A23" s="302"/>
      <c r="B23" s="299"/>
      <c r="C23" s="51" t="s">
        <v>116</v>
      </c>
      <c r="D23" s="69">
        <v>0</v>
      </c>
      <c r="E23" s="69">
        <v>0</v>
      </c>
      <c r="F23" s="157">
        <f t="shared" si="0"/>
        <v>0</v>
      </c>
      <c r="G23" s="85">
        <f t="shared" si="1"/>
        <v>0</v>
      </c>
      <c r="H23" s="52"/>
    </row>
    <row r="24" spans="1:8" ht="18" thickBot="1" x14ac:dyDescent="0.35">
      <c r="A24" s="303"/>
      <c r="B24" s="300"/>
      <c r="C24" s="18" t="s">
        <v>15</v>
      </c>
      <c r="D24" s="23">
        <f>SUM(D21:D23)</f>
        <v>0</v>
      </c>
      <c r="E24" s="23">
        <f>SUM(E21:E23)</f>
        <v>0</v>
      </c>
      <c r="F24" s="158">
        <f t="shared" si="0"/>
        <v>0</v>
      </c>
      <c r="G24" s="24">
        <f t="shared" si="1"/>
        <v>0</v>
      </c>
      <c r="H24" s="33"/>
    </row>
  </sheetData>
  <mergeCells count="18">
    <mergeCell ref="A1:H1"/>
    <mergeCell ref="A3:A4"/>
    <mergeCell ref="B3:B4"/>
    <mergeCell ref="F2:G2"/>
    <mergeCell ref="H3:H4"/>
    <mergeCell ref="C3:C4"/>
    <mergeCell ref="E3:F3"/>
    <mergeCell ref="B21:B24"/>
    <mergeCell ref="A21:A24"/>
    <mergeCell ref="A5:C5"/>
    <mergeCell ref="A17:A20"/>
    <mergeCell ref="B11:B13"/>
    <mergeCell ref="B17:B20"/>
    <mergeCell ref="A14:A16"/>
    <mergeCell ref="B14:B16"/>
    <mergeCell ref="A11:A13"/>
    <mergeCell ref="B6:B10"/>
    <mergeCell ref="A6:A10"/>
  </mergeCells>
  <phoneticPr fontId="8" type="noConversion"/>
  <printOptions horizontalCentered="1"/>
  <pageMargins left="0.59055118110236227" right="0.39370078740157483" top="0.47244094488188981" bottom="0.39370078740157483" header="0.47244094488188981" footer="0.15748031496062992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3"/>
  <sheetViews>
    <sheetView view="pageBreakPreview" topLeftCell="D1" zoomScale="80" zoomScaleNormal="80" zoomScaleSheetLayoutView="80" workbookViewId="0">
      <pane ySplit="5" topLeftCell="A6" activePane="bottomLeft" state="frozen"/>
      <selection pane="bottomLeft" activeCell="J4" sqref="J4"/>
    </sheetView>
  </sheetViews>
  <sheetFormatPr defaultColWidth="9" defaultRowHeight="16.5" x14ac:dyDescent="0.3"/>
  <cols>
    <col min="1" max="2" width="15.875" style="2" bestFit="1" customWidth="1"/>
    <col min="3" max="3" width="23.375" style="2" bestFit="1" customWidth="1"/>
    <col min="4" max="6" width="15.125" style="42" customWidth="1"/>
    <col min="7" max="7" width="13.875" style="43" bestFit="1" customWidth="1"/>
    <col min="8" max="9" width="15.125" style="2" bestFit="1" customWidth="1"/>
    <col min="10" max="10" width="13.25" style="2" bestFit="1" customWidth="1"/>
    <col min="11" max="11" width="12.625" style="2" bestFit="1" customWidth="1"/>
    <col min="12" max="12" width="149.5" style="39" customWidth="1"/>
    <col min="13" max="13" width="9" style="2"/>
    <col min="14" max="14" width="11.875" style="2" bestFit="1" customWidth="1"/>
    <col min="15" max="15" width="11.75" style="2" bestFit="1" customWidth="1"/>
    <col min="16" max="16384" width="9" style="2"/>
  </cols>
  <sheetData>
    <row r="1" spans="1:15" ht="36" customHeight="1" x14ac:dyDescent="0.3">
      <c r="A1" s="312" t="s">
        <v>163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</row>
    <row r="2" spans="1:15" ht="18" thickBot="1" x14ac:dyDescent="0.35">
      <c r="A2" s="17"/>
      <c r="B2" s="17"/>
      <c r="C2" s="17"/>
      <c r="D2" s="17"/>
      <c r="E2" s="17"/>
      <c r="F2" s="333"/>
      <c r="G2" s="333"/>
      <c r="H2" s="333"/>
      <c r="I2" s="17"/>
      <c r="J2" s="17"/>
      <c r="K2" s="17"/>
      <c r="L2" s="35" t="s">
        <v>67</v>
      </c>
    </row>
    <row r="3" spans="1:15" ht="17.25" x14ac:dyDescent="0.3">
      <c r="A3" s="334" t="s">
        <v>0</v>
      </c>
      <c r="B3" s="327" t="s">
        <v>1</v>
      </c>
      <c r="C3" s="327" t="s">
        <v>2</v>
      </c>
      <c r="D3" s="14" t="s">
        <v>149</v>
      </c>
      <c r="E3" s="320" t="s">
        <v>159</v>
      </c>
      <c r="F3" s="321"/>
      <c r="G3" s="68" t="s">
        <v>138</v>
      </c>
      <c r="H3" s="327" t="s">
        <v>71</v>
      </c>
      <c r="I3" s="327"/>
      <c r="J3" s="327"/>
      <c r="K3" s="327"/>
      <c r="L3" s="318"/>
    </row>
    <row r="4" spans="1:15" ht="17.25" x14ac:dyDescent="0.3">
      <c r="A4" s="335"/>
      <c r="B4" s="336"/>
      <c r="C4" s="336"/>
      <c r="D4" s="67" t="s">
        <v>13</v>
      </c>
      <c r="E4" s="67" t="s">
        <v>3</v>
      </c>
      <c r="F4" s="75" t="s">
        <v>135</v>
      </c>
      <c r="G4" s="13" t="s">
        <v>139</v>
      </c>
      <c r="H4" s="13" t="s">
        <v>151</v>
      </c>
      <c r="I4" s="13" t="s">
        <v>68</v>
      </c>
      <c r="J4" s="13" t="s">
        <v>69</v>
      </c>
      <c r="K4" s="13" t="s">
        <v>70</v>
      </c>
      <c r="L4" s="50" t="s">
        <v>74</v>
      </c>
    </row>
    <row r="5" spans="1:15" ht="17.25" x14ac:dyDescent="0.3">
      <c r="A5" s="331" t="s">
        <v>4</v>
      </c>
      <c r="B5" s="332"/>
      <c r="C5" s="332"/>
      <c r="D5" s="41">
        <f t="shared" ref="D5:K5" si="0">D11+D15+D22+D26+D35+D44+D48+D50+D52</f>
        <v>291439270</v>
      </c>
      <c r="E5" s="41">
        <f>E11+E15+E22+E26+E35+E44+E48+E50+E52</f>
        <v>313711178</v>
      </c>
      <c r="F5" s="153">
        <f>ROUND(E5/$E$5,4)</f>
        <v>1</v>
      </c>
      <c r="G5" s="25">
        <f t="shared" ref="G5:G10" si="1">E5-D5</f>
        <v>22271908</v>
      </c>
      <c r="H5" s="25">
        <f>H11+H15+H22+H26+H35+H44+H48+H50+H52</f>
        <v>313711178</v>
      </c>
      <c r="I5" s="25">
        <f t="shared" si="0"/>
        <v>257656810</v>
      </c>
      <c r="J5" s="25">
        <f t="shared" si="0"/>
        <v>56054368</v>
      </c>
      <c r="K5" s="25">
        <f t="shared" si="0"/>
        <v>0</v>
      </c>
      <c r="L5" s="176"/>
      <c r="O5" s="193"/>
    </row>
    <row r="6" spans="1:15" ht="91.5" customHeight="1" x14ac:dyDescent="0.3">
      <c r="A6" s="269" t="s">
        <v>150</v>
      </c>
      <c r="B6" s="268" t="s">
        <v>75</v>
      </c>
      <c r="C6" s="57" t="s">
        <v>117</v>
      </c>
      <c r="D6" s="196">
        <v>150419180</v>
      </c>
      <c r="E6" s="69">
        <v>158377000</v>
      </c>
      <c r="F6" s="190">
        <f>ROUND(E6/E5,4)</f>
        <v>0.50480000000000003</v>
      </c>
      <c r="G6" s="48">
        <f t="shared" si="1"/>
        <v>7957820</v>
      </c>
      <c r="H6" s="9">
        <f>SUM(I6:K6)</f>
        <v>158377000</v>
      </c>
      <c r="I6" s="69">
        <v>155377000</v>
      </c>
      <c r="J6" s="9">
        <v>3000000</v>
      </c>
      <c r="K6" s="9">
        <v>0</v>
      </c>
      <c r="L6" s="184" t="s">
        <v>202</v>
      </c>
      <c r="N6" s="192"/>
    </row>
    <row r="7" spans="1:15" ht="34.5" x14ac:dyDescent="0.3">
      <c r="A7" s="269"/>
      <c r="B7" s="268"/>
      <c r="C7" s="57" t="s">
        <v>89</v>
      </c>
      <c r="D7" s="196">
        <v>6000000</v>
      </c>
      <c r="E7" s="69">
        <v>6000000</v>
      </c>
      <c r="F7" s="190">
        <f t="shared" ref="F7:F10" si="2">ROUND(E7/E6,4)</f>
        <v>3.7900000000000003E-2</v>
      </c>
      <c r="G7" s="48">
        <f t="shared" si="1"/>
        <v>0</v>
      </c>
      <c r="H7" s="9">
        <f t="shared" ref="H7:H52" si="3">SUM(I7:K7)</f>
        <v>6000000</v>
      </c>
      <c r="I7" s="196"/>
      <c r="J7" s="69">
        <v>6000000</v>
      </c>
      <c r="K7" s="9">
        <v>0</v>
      </c>
      <c r="L7" s="240" t="s">
        <v>188</v>
      </c>
    </row>
    <row r="8" spans="1:15" ht="189.75" x14ac:dyDescent="0.3">
      <c r="A8" s="269"/>
      <c r="B8" s="268"/>
      <c r="C8" s="57" t="s">
        <v>90</v>
      </c>
      <c r="D8" s="196">
        <v>19861390</v>
      </c>
      <c r="E8" s="9">
        <v>14947900</v>
      </c>
      <c r="F8" s="190">
        <f t="shared" si="2"/>
        <v>2.4912999999999998</v>
      </c>
      <c r="G8" s="48">
        <f t="shared" si="1"/>
        <v>-4913490</v>
      </c>
      <c r="H8" s="9">
        <f t="shared" si="3"/>
        <v>14947900</v>
      </c>
      <c r="I8" s="69">
        <v>12947900</v>
      </c>
      <c r="J8" s="237">
        <v>2000000</v>
      </c>
      <c r="K8" s="9">
        <v>0</v>
      </c>
      <c r="L8" s="217" t="s">
        <v>204</v>
      </c>
    </row>
    <row r="9" spans="1:15" ht="224.25" x14ac:dyDescent="0.3">
      <c r="A9" s="269"/>
      <c r="B9" s="268"/>
      <c r="C9" s="57" t="s">
        <v>118</v>
      </c>
      <c r="D9" s="196">
        <v>16093300</v>
      </c>
      <c r="E9" s="216">
        <v>17079910</v>
      </c>
      <c r="F9" s="190">
        <f>ROUND(E9/E8,4)</f>
        <v>1.1426000000000001</v>
      </c>
      <c r="G9" s="48">
        <f t="shared" si="1"/>
        <v>986610</v>
      </c>
      <c r="H9" s="9">
        <f t="shared" si="3"/>
        <v>17079910</v>
      </c>
      <c r="I9" s="69">
        <v>16079910</v>
      </c>
      <c r="J9" s="237">
        <v>1000000</v>
      </c>
      <c r="K9" s="9">
        <v>0</v>
      </c>
      <c r="L9" s="217" t="s">
        <v>205</v>
      </c>
    </row>
    <row r="10" spans="1:15" ht="17.25" x14ac:dyDescent="0.3">
      <c r="A10" s="269"/>
      <c r="B10" s="268"/>
      <c r="C10" s="57" t="s">
        <v>119</v>
      </c>
      <c r="D10" s="196">
        <v>1000000</v>
      </c>
      <c r="E10" s="69">
        <v>1000000</v>
      </c>
      <c r="F10" s="190">
        <f t="shared" si="2"/>
        <v>5.8500000000000003E-2</v>
      </c>
      <c r="G10" s="48">
        <f t="shared" si="1"/>
        <v>0</v>
      </c>
      <c r="H10" s="9">
        <f t="shared" si="3"/>
        <v>1000000</v>
      </c>
      <c r="I10" s="9"/>
      <c r="J10" s="69">
        <v>1000000</v>
      </c>
      <c r="K10" s="9">
        <v>0</v>
      </c>
      <c r="L10" s="44" t="s">
        <v>193</v>
      </c>
    </row>
    <row r="11" spans="1:15" ht="17.25" x14ac:dyDescent="0.3">
      <c r="A11" s="269"/>
      <c r="B11" s="268"/>
      <c r="C11" s="58" t="s">
        <v>16</v>
      </c>
      <c r="D11" s="19">
        <f>SUM(D6:D10)</f>
        <v>193373870</v>
      </c>
      <c r="E11" s="19">
        <f>SUM(E6:E10)</f>
        <v>197404810</v>
      </c>
      <c r="F11" s="155">
        <f>ROUND(E11/$E$5,4)</f>
        <v>0.62929999999999997</v>
      </c>
      <c r="G11" s="22">
        <f t="shared" ref="G11:G52" si="4">E11-D11</f>
        <v>4030940</v>
      </c>
      <c r="H11" s="22">
        <f t="shared" si="3"/>
        <v>197404810</v>
      </c>
      <c r="I11" s="22">
        <f>SUM(I6:I10)</f>
        <v>184404810</v>
      </c>
      <c r="J11" s="22">
        <f>SUM(J6:J10)</f>
        <v>13000000</v>
      </c>
      <c r="K11" s="22">
        <f>SUM(K6:K10)</f>
        <v>0</v>
      </c>
      <c r="L11" s="214"/>
    </row>
    <row r="12" spans="1:15" ht="17.25" x14ac:dyDescent="0.3">
      <c r="A12" s="269"/>
      <c r="B12" s="330" t="s">
        <v>72</v>
      </c>
      <c r="C12" s="59" t="s">
        <v>11</v>
      </c>
      <c r="D12" s="69">
        <v>400000</v>
      </c>
      <c r="E12" s="69">
        <f>'[1]2024년 세출예산서(보조금)'!E13+'[1]2024년 세출예산서(후원금)'!E13</f>
        <v>400000</v>
      </c>
      <c r="F12" s="154">
        <v>0</v>
      </c>
      <c r="G12" s="9">
        <f t="shared" si="4"/>
        <v>0</v>
      </c>
      <c r="H12" s="9">
        <f t="shared" si="3"/>
        <v>400000</v>
      </c>
      <c r="I12" s="69">
        <v>400000</v>
      </c>
      <c r="J12" s="9">
        <v>0</v>
      </c>
      <c r="K12" s="9">
        <v>0</v>
      </c>
      <c r="L12" s="44" t="s">
        <v>172</v>
      </c>
    </row>
    <row r="13" spans="1:15" ht="17.25" x14ac:dyDescent="0.3">
      <c r="A13" s="269"/>
      <c r="B13" s="330"/>
      <c r="C13" s="59" t="s">
        <v>120</v>
      </c>
      <c r="D13" s="69">
        <f>'2025년 세출예산서(보조금)'!D14+'2025년 세출예산서(후원금)'!D14</f>
        <v>0</v>
      </c>
      <c r="E13" s="69">
        <f>'[1]2024년 세출예산서(보조금)'!E14+'[1]2024년 세출예산서(후원금)'!E14</f>
        <v>0</v>
      </c>
      <c r="F13" s="154">
        <f t="shared" ref="F13:F22" si="5">ROUND(E13/$E$5,4)</f>
        <v>0</v>
      </c>
      <c r="G13" s="9">
        <f t="shared" si="4"/>
        <v>0</v>
      </c>
      <c r="H13" s="9">
        <f t="shared" si="3"/>
        <v>0</v>
      </c>
      <c r="I13" s="9">
        <v>0</v>
      </c>
      <c r="J13" s="9">
        <v>0</v>
      </c>
      <c r="K13" s="9">
        <v>0</v>
      </c>
      <c r="L13" s="44"/>
    </row>
    <row r="14" spans="1:15" ht="17.25" x14ac:dyDescent="0.3">
      <c r="A14" s="269"/>
      <c r="B14" s="268"/>
      <c r="C14" s="59" t="s">
        <v>59</v>
      </c>
      <c r="D14" s="196">
        <v>800000</v>
      </c>
      <c r="E14" s="69">
        <v>800000</v>
      </c>
      <c r="F14" s="154">
        <v>0</v>
      </c>
      <c r="G14" s="9">
        <f t="shared" si="4"/>
        <v>0</v>
      </c>
      <c r="H14" s="9">
        <f t="shared" si="3"/>
        <v>800000</v>
      </c>
      <c r="I14" s="69">
        <v>400000</v>
      </c>
      <c r="J14" s="9">
        <v>400000</v>
      </c>
      <c r="K14" s="9">
        <v>0</v>
      </c>
      <c r="L14" s="44" t="s">
        <v>173</v>
      </c>
    </row>
    <row r="15" spans="1:15" ht="17.25" x14ac:dyDescent="0.3">
      <c r="A15" s="269"/>
      <c r="B15" s="268"/>
      <c r="C15" s="58" t="s">
        <v>16</v>
      </c>
      <c r="D15" s="19">
        <f>SUM(D12:D14)</f>
        <v>1200000</v>
      </c>
      <c r="E15" s="19">
        <f>SUM(E12:E14)</f>
        <v>1200000</v>
      </c>
      <c r="F15" s="155">
        <f t="shared" si="5"/>
        <v>3.8E-3</v>
      </c>
      <c r="G15" s="22">
        <f t="shared" si="4"/>
        <v>0</v>
      </c>
      <c r="H15" s="22">
        <f t="shared" si="3"/>
        <v>1200000</v>
      </c>
      <c r="I15" s="22">
        <f>SUM(I12:I14)</f>
        <v>800000</v>
      </c>
      <c r="J15" s="22">
        <f>SUM(J12:J14)</f>
        <v>400000</v>
      </c>
      <c r="K15" s="22">
        <f>SUM(K12:K14)</f>
        <v>0</v>
      </c>
      <c r="L15" s="37"/>
    </row>
    <row r="16" spans="1:15" ht="17.25" x14ac:dyDescent="0.3">
      <c r="A16" s="269"/>
      <c r="B16" s="268" t="s">
        <v>32</v>
      </c>
      <c r="C16" s="60" t="s">
        <v>18</v>
      </c>
      <c r="D16" s="196">
        <v>14122400</v>
      </c>
      <c r="E16" s="4">
        <v>12000000</v>
      </c>
      <c r="F16" s="233">
        <f>ROUND(E16/E5,4)</f>
        <v>3.8300000000000001E-2</v>
      </c>
      <c r="G16" s="9">
        <f t="shared" si="4"/>
        <v>-2122400</v>
      </c>
      <c r="H16" s="9">
        <f t="shared" si="3"/>
        <v>12000000</v>
      </c>
      <c r="I16" s="4">
        <v>9000000</v>
      </c>
      <c r="J16" s="4">
        <v>3000000</v>
      </c>
      <c r="K16" s="9">
        <v>0</v>
      </c>
      <c r="L16" s="44" t="s">
        <v>152</v>
      </c>
    </row>
    <row r="17" spans="1:12" ht="17.25" x14ac:dyDescent="0.3">
      <c r="A17" s="269"/>
      <c r="B17" s="268"/>
      <c r="C17" s="60" t="s">
        <v>9</v>
      </c>
      <c r="D17" s="196">
        <v>7000000</v>
      </c>
      <c r="E17" s="4">
        <v>10000000</v>
      </c>
      <c r="F17" s="233">
        <f t="shared" ref="F17:F21" si="6">ROUND(E17/E6,4)</f>
        <v>6.3100000000000003E-2</v>
      </c>
      <c r="G17" s="48">
        <f t="shared" si="4"/>
        <v>3000000</v>
      </c>
      <c r="H17" s="9">
        <f t="shared" si="3"/>
        <v>10000000</v>
      </c>
      <c r="I17" s="69">
        <v>5000000</v>
      </c>
      <c r="J17" s="69">
        <v>5000000</v>
      </c>
      <c r="K17" s="9">
        <v>0</v>
      </c>
      <c r="L17" s="36" t="s">
        <v>174</v>
      </c>
    </row>
    <row r="18" spans="1:12" ht="17.25" x14ac:dyDescent="0.3">
      <c r="A18" s="269"/>
      <c r="B18" s="268"/>
      <c r="C18" s="61" t="s">
        <v>8</v>
      </c>
      <c r="D18" s="196">
        <v>7451000</v>
      </c>
      <c r="E18" s="213">
        <v>6219368</v>
      </c>
      <c r="F18" s="233">
        <f t="shared" si="6"/>
        <v>1.0366</v>
      </c>
      <c r="G18" s="9">
        <f>E18-D18</f>
        <v>-1231632</v>
      </c>
      <c r="H18" s="9">
        <f>SUM(I18:K18)</f>
        <v>6219368</v>
      </c>
      <c r="I18" s="189">
        <v>5665000</v>
      </c>
      <c r="J18" s="189">
        <v>554368</v>
      </c>
      <c r="K18" s="9">
        <v>0</v>
      </c>
      <c r="L18" s="219" t="s">
        <v>175</v>
      </c>
    </row>
    <row r="19" spans="1:12" ht="17.25" x14ac:dyDescent="0.3">
      <c r="A19" s="269"/>
      <c r="B19" s="268"/>
      <c r="C19" s="61" t="s">
        <v>121</v>
      </c>
      <c r="D19" s="196">
        <v>6500000</v>
      </c>
      <c r="E19" s="213">
        <v>6500000</v>
      </c>
      <c r="F19" s="233">
        <f t="shared" si="6"/>
        <v>0.43480000000000002</v>
      </c>
      <c r="G19" s="9">
        <f t="shared" si="4"/>
        <v>0</v>
      </c>
      <c r="H19" s="9">
        <f t="shared" si="3"/>
        <v>6500000</v>
      </c>
      <c r="I19" s="189">
        <v>1500000</v>
      </c>
      <c r="J19" s="189">
        <v>5000000</v>
      </c>
      <c r="K19" s="9">
        <v>0</v>
      </c>
      <c r="L19" s="36" t="s">
        <v>176</v>
      </c>
    </row>
    <row r="20" spans="1:12" ht="17.25" x14ac:dyDescent="0.3">
      <c r="A20" s="269"/>
      <c r="B20" s="268"/>
      <c r="C20" s="61" t="s">
        <v>95</v>
      </c>
      <c r="D20" s="196">
        <v>5850000</v>
      </c>
      <c r="E20" s="213">
        <v>5000000</v>
      </c>
      <c r="F20" s="233">
        <f t="shared" si="6"/>
        <v>0.29270000000000002</v>
      </c>
      <c r="G20" s="54">
        <f t="shared" si="4"/>
        <v>-850000</v>
      </c>
      <c r="H20" s="9">
        <f t="shared" si="3"/>
        <v>5000000</v>
      </c>
      <c r="I20" s="53">
        <v>2000000</v>
      </c>
      <c r="J20" s="53">
        <v>3000000</v>
      </c>
      <c r="K20" s="9">
        <v>0</v>
      </c>
      <c r="L20" s="36" t="s">
        <v>190</v>
      </c>
    </row>
    <row r="21" spans="1:12" ht="17.25" x14ac:dyDescent="0.3">
      <c r="A21" s="269"/>
      <c r="B21" s="268"/>
      <c r="C21" s="61" t="s">
        <v>122</v>
      </c>
      <c r="D21" s="196">
        <v>5000000</v>
      </c>
      <c r="E21" s="4">
        <v>7000000</v>
      </c>
      <c r="F21" s="233">
        <f t="shared" si="6"/>
        <v>7</v>
      </c>
      <c r="G21" s="54">
        <f t="shared" si="4"/>
        <v>2000000</v>
      </c>
      <c r="H21" s="9">
        <f t="shared" si="3"/>
        <v>7000000</v>
      </c>
      <c r="I21" s="53">
        <v>4000000</v>
      </c>
      <c r="J21" s="53">
        <v>3000000</v>
      </c>
      <c r="K21" s="9">
        <v>0</v>
      </c>
      <c r="L21" s="44" t="s">
        <v>192</v>
      </c>
    </row>
    <row r="22" spans="1:12" ht="17.25" x14ac:dyDescent="0.3">
      <c r="A22" s="269"/>
      <c r="B22" s="268"/>
      <c r="C22" s="62" t="s">
        <v>15</v>
      </c>
      <c r="D22" s="19">
        <f>SUM(D16:D21)</f>
        <v>45923400</v>
      </c>
      <c r="E22" s="19">
        <f>SUM(E16:E21)</f>
        <v>46719368</v>
      </c>
      <c r="F22" s="155">
        <f t="shared" si="5"/>
        <v>0.1489</v>
      </c>
      <c r="G22" s="22">
        <f t="shared" si="4"/>
        <v>795968</v>
      </c>
      <c r="H22" s="22">
        <f t="shared" si="3"/>
        <v>46719368</v>
      </c>
      <c r="I22" s="22">
        <f>SUM(I16:I21)</f>
        <v>27165000</v>
      </c>
      <c r="J22" s="22">
        <f>SUM(J16:J21)</f>
        <v>19554368</v>
      </c>
      <c r="K22" s="22">
        <f>SUM(K16:K21)</f>
        <v>0</v>
      </c>
      <c r="L22" s="37"/>
    </row>
    <row r="23" spans="1:12" ht="17.25" x14ac:dyDescent="0.3">
      <c r="A23" s="243" t="s">
        <v>76</v>
      </c>
      <c r="B23" s="268" t="s">
        <v>38</v>
      </c>
      <c r="C23" s="61" t="s">
        <v>96</v>
      </c>
      <c r="D23" s="236" t="s">
        <v>166</v>
      </c>
      <c r="E23" s="26">
        <v>0</v>
      </c>
      <c r="F23" s="206">
        <f t="shared" ref="F23" si="7">ROUND(E23/$E$5,4)</f>
        <v>0</v>
      </c>
      <c r="G23" s="21" t="s">
        <v>166</v>
      </c>
      <c r="H23" s="9">
        <f t="shared" si="3"/>
        <v>0</v>
      </c>
      <c r="I23" s="21">
        <v>0</v>
      </c>
      <c r="J23" s="21">
        <v>0</v>
      </c>
      <c r="K23" s="21">
        <v>0</v>
      </c>
      <c r="L23" s="36"/>
    </row>
    <row r="24" spans="1:12" ht="17.25" x14ac:dyDescent="0.3">
      <c r="A24" s="244"/>
      <c r="B24" s="268"/>
      <c r="C24" s="61" t="s">
        <v>123</v>
      </c>
      <c r="D24" s="196">
        <v>1000000</v>
      </c>
      <c r="E24" s="55">
        <v>2000000</v>
      </c>
      <c r="F24" s="235">
        <f>ROUND(E24/E5,4)</f>
        <v>6.4000000000000003E-3</v>
      </c>
      <c r="G24" s="56">
        <f t="shared" si="4"/>
        <v>1000000</v>
      </c>
      <c r="H24" s="9">
        <f t="shared" si="3"/>
        <v>2000000</v>
      </c>
      <c r="I24" s="21">
        <v>2000000</v>
      </c>
      <c r="J24" s="21">
        <v>0</v>
      </c>
      <c r="K24" s="21">
        <v>0</v>
      </c>
      <c r="L24" s="44" t="s">
        <v>196</v>
      </c>
    </row>
    <row r="25" spans="1:12" ht="17.25" x14ac:dyDescent="0.3">
      <c r="A25" s="244"/>
      <c r="B25" s="268"/>
      <c r="C25" s="61" t="s">
        <v>124</v>
      </c>
      <c r="D25" s="69">
        <f>'2025년 세출예산서(보조금)'!D26+'2025년 세출예산서(후원금)'!D26</f>
        <v>0</v>
      </c>
      <c r="E25" s="55">
        <v>0</v>
      </c>
      <c r="F25" s="159">
        <f t="shared" ref="F25:F52" si="8">ROUND(E25/$E$5,4)</f>
        <v>0</v>
      </c>
      <c r="G25" s="56">
        <f t="shared" si="4"/>
        <v>0</v>
      </c>
      <c r="H25" s="9">
        <f t="shared" si="3"/>
        <v>0</v>
      </c>
      <c r="I25" s="21">
        <v>0</v>
      </c>
      <c r="J25" s="21">
        <v>0</v>
      </c>
      <c r="K25" s="21">
        <v>0</v>
      </c>
      <c r="L25" s="36"/>
    </row>
    <row r="26" spans="1:12" ht="17.25" x14ac:dyDescent="0.3">
      <c r="A26" s="245"/>
      <c r="B26" s="268"/>
      <c r="C26" s="62" t="s">
        <v>16</v>
      </c>
      <c r="D26" s="19">
        <f>SUM(D23:D25)</f>
        <v>1000000</v>
      </c>
      <c r="E26" s="19">
        <f>SUM(E23:E25)</f>
        <v>2000000</v>
      </c>
      <c r="F26" s="155">
        <f t="shared" si="8"/>
        <v>6.4000000000000003E-3</v>
      </c>
      <c r="G26" s="22">
        <f t="shared" si="4"/>
        <v>1000000</v>
      </c>
      <c r="H26" s="22">
        <f t="shared" si="3"/>
        <v>2000000</v>
      </c>
      <c r="I26" s="22">
        <f>SUM(I23:I25)</f>
        <v>2000000</v>
      </c>
      <c r="J26" s="22">
        <f>SUM(J23:J25)</f>
        <v>0</v>
      </c>
      <c r="K26" s="22">
        <f>SUM(K23:K25)</f>
        <v>0</v>
      </c>
      <c r="L26" s="37"/>
    </row>
    <row r="27" spans="1:12" ht="17.25" x14ac:dyDescent="0.3">
      <c r="A27" s="269" t="s">
        <v>39</v>
      </c>
      <c r="B27" s="328" t="s">
        <v>32</v>
      </c>
      <c r="C27" s="60" t="s">
        <v>40</v>
      </c>
      <c r="D27" s="69">
        <f>'2025년 세출예산서(보조금)'!D28+'2025년 세출예산서(후원금)'!D28</f>
        <v>0</v>
      </c>
      <c r="E27" s="69">
        <v>0</v>
      </c>
      <c r="F27" s="157">
        <f t="shared" si="8"/>
        <v>0</v>
      </c>
      <c r="G27" s="48">
        <f t="shared" si="4"/>
        <v>0</v>
      </c>
      <c r="H27" s="9">
        <f t="shared" si="3"/>
        <v>0</v>
      </c>
      <c r="I27" s="9">
        <v>0</v>
      </c>
      <c r="J27" s="9">
        <v>0</v>
      </c>
      <c r="K27" s="9">
        <v>0</v>
      </c>
      <c r="L27" s="36"/>
    </row>
    <row r="28" spans="1:12" ht="17.25" x14ac:dyDescent="0.3">
      <c r="A28" s="269"/>
      <c r="B28" s="328"/>
      <c r="C28" s="61" t="s">
        <v>41</v>
      </c>
      <c r="D28" s="69">
        <f>'2025년 세출예산서(보조금)'!D29+'2025년 세출예산서(후원금)'!D29</f>
        <v>0</v>
      </c>
      <c r="E28" s="4">
        <v>0</v>
      </c>
      <c r="F28" s="154">
        <f t="shared" si="8"/>
        <v>0</v>
      </c>
      <c r="G28" s="9">
        <f t="shared" si="4"/>
        <v>0</v>
      </c>
      <c r="H28" s="9">
        <f t="shared" si="3"/>
        <v>0</v>
      </c>
      <c r="I28" s="9">
        <v>0</v>
      </c>
      <c r="J28" s="9">
        <v>0</v>
      </c>
      <c r="K28" s="9">
        <v>0</v>
      </c>
      <c r="L28" s="36"/>
    </row>
    <row r="29" spans="1:12" ht="17.25" x14ac:dyDescent="0.3">
      <c r="A29" s="269"/>
      <c r="B29" s="328"/>
      <c r="C29" s="61" t="s">
        <v>42</v>
      </c>
      <c r="D29" s="69">
        <f>'2025년 세출예산서(보조금)'!D30+'2025년 세출예산서(후원금)'!D30</f>
        <v>0</v>
      </c>
      <c r="E29" s="4">
        <v>0</v>
      </c>
      <c r="F29" s="154">
        <f t="shared" si="8"/>
        <v>0</v>
      </c>
      <c r="G29" s="9">
        <f t="shared" si="4"/>
        <v>0</v>
      </c>
      <c r="H29" s="9">
        <f t="shared" si="3"/>
        <v>0</v>
      </c>
      <c r="I29" s="9">
        <v>0</v>
      </c>
      <c r="J29" s="9">
        <v>0</v>
      </c>
      <c r="K29" s="9">
        <v>0</v>
      </c>
      <c r="L29" s="36"/>
    </row>
    <row r="30" spans="1:12" ht="17.25" x14ac:dyDescent="0.3">
      <c r="A30" s="269"/>
      <c r="B30" s="328"/>
      <c r="C30" s="61" t="s">
        <v>43</v>
      </c>
      <c r="D30" s="69">
        <f>'2025년 세출예산서(보조금)'!D31+'2025년 세출예산서(후원금)'!D31</f>
        <v>0</v>
      </c>
      <c r="E30" s="4">
        <v>0</v>
      </c>
      <c r="F30" s="154">
        <f t="shared" si="8"/>
        <v>0</v>
      </c>
      <c r="G30" s="9">
        <f t="shared" si="4"/>
        <v>0</v>
      </c>
      <c r="H30" s="9">
        <f t="shared" si="3"/>
        <v>0</v>
      </c>
      <c r="I30" s="9">
        <v>0</v>
      </c>
      <c r="J30" s="9">
        <v>0</v>
      </c>
      <c r="K30" s="9">
        <v>0</v>
      </c>
      <c r="L30" s="36"/>
    </row>
    <row r="31" spans="1:12" ht="17.25" x14ac:dyDescent="0.3">
      <c r="A31" s="269"/>
      <c r="B31" s="328"/>
      <c r="C31" s="61" t="s">
        <v>125</v>
      </c>
      <c r="D31" s="69">
        <f>'2025년 세출예산서(보조금)'!D32+'2025년 세출예산서(후원금)'!D32</f>
        <v>0</v>
      </c>
      <c r="E31" s="4">
        <v>0</v>
      </c>
      <c r="F31" s="154">
        <f t="shared" si="8"/>
        <v>0</v>
      </c>
      <c r="G31" s="9">
        <f t="shared" si="4"/>
        <v>0</v>
      </c>
      <c r="H31" s="9">
        <f t="shared" si="3"/>
        <v>0</v>
      </c>
      <c r="I31" s="9">
        <v>0</v>
      </c>
      <c r="J31" s="9">
        <v>0</v>
      </c>
      <c r="K31" s="9"/>
      <c r="L31" s="36"/>
    </row>
    <row r="32" spans="1:12" ht="17.25" x14ac:dyDescent="0.3">
      <c r="A32" s="269"/>
      <c r="B32" s="328"/>
      <c r="C32" s="61" t="s">
        <v>126</v>
      </c>
      <c r="D32" s="69">
        <f>'2025년 세출예산서(보조금)'!D33+'2025년 세출예산서(후원금)'!D33</f>
        <v>0</v>
      </c>
      <c r="E32" s="4">
        <v>0</v>
      </c>
      <c r="F32" s="154">
        <f>ROUND(E32/$E$5,4)</f>
        <v>0</v>
      </c>
      <c r="G32" s="9">
        <f t="shared" si="4"/>
        <v>0</v>
      </c>
      <c r="H32" s="9">
        <f t="shared" si="3"/>
        <v>0</v>
      </c>
      <c r="I32" s="9">
        <v>0</v>
      </c>
      <c r="J32" s="9">
        <v>0</v>
      </c>
      <c r="K32" s="9"/>
      <c r="L32" s="36"/>
    </row>
    <row r="33" spans="1:12" ht="17.25" x14ac:dyDescent="0.3">
      <c r="A33" s="269"/>
      <c r="B33" s="328"/>
      <c r="C33" s="61" t="s">
        <v>100</v>
      </c>
      <c r="D33" s="69">
        <f>'2025년 세출예산서(보조금)'!D34+'2025년 세출예산서(후원금)'!D34</f>
        <v>0</v>
      </c>
      <c r="E33" s="4">
        <v>0</v>
      </c>
      <c r="F33" s="154">
        <f t="shared" si="8"/>
        <v>0</v>
      </c>
      <c r="G33" s="9">
        <f t="shared" si="4"/>
        <v>0</v>
      </c>
      <c r="H33" s="9">
        <f t="shared" si="3"/>
        <v>0</v>
      </c>
      <c r="I33" s="9">
        <v>0</v>
      </c>
      <c r="J33" s="9">
        <v>0</v>
      </c>
      <c r="K33" s="9">
        <v>0</v>
      </c>
      <c r="L33" s="36"/>
    </row>
    <row r="34" spans="1:12" ht="17.25" x14ac:dyDescent="0.3">
      <c r="A34" s="269"/>
      <c r="B34" s="328"/>
      <c r="C34" s="61" t="s">
        <v>127</v>
      </c>
      <c r="D34" s="69">
        <v>2000000</v>
      </c>
      <c r="E34" s="4">
        <v>3000000</v>
      </c>
      <c r="F34" s="234">
        <f>ROUND(E34/E5,4)</f>
        <v>9.5999999999999992E-3</v>
      </c>
      <c r="G34" s="9">
        <f t="shared" si="4"/>
        <v>1000000</v>
      </c>
      <c r="H34" s="9">
        <f t="shared" si="3"/>
        <v>3000000</v>
      </c>
      <c r="I34" s="9">
        <v>2000000</v>
      </c>
      <c r="J34" s="9">
        <v>1000000</v>
      </c>
      <c r="K34" s="9"/>
      <c r="L34" s="36"/>
    </row>
    <row r="35" spans="1:12" ht="17.25" x14ac:dyDescent="0.3">
      <c r="A35" s="269"/>
      <c r="B35" s="328"/>
      <c r="C35" s="62" t="s">
        <v>25</v>
      </c>
      <c r="D35" s="19">
        <f>SUM(D27:D34)</f>
        <v>2000000</v>
      </c>
      <c r="E35" s="19">
        <f>SUM(E27:E34)</f>
        <v>3000000</v>
      </c>
      <c r="F35" s="155">
        <f t="shared" si="8"/>
        <v>9.5999999999999992E-3</v>
      </c>
      <c r="G35" s="22">
        <f t="shared" si="4"/>
        <v>1000000</v>
      </c>
      <c r="H35" s="22">
        <f>SUM(I35:K35)</f>
        <v>3000000</v>
      </c>
      <c r="I35" s="22">
        <f>SUM(I27:I34)</f>
        <v>2000000</v>
      </c>
      <c r="J35" s="22">
        <f>SUM(J27:J34)</f>
        <v>1000000</v>
      </c>
      <c r="K35" s="22">
        <f>SUM(K27:K33)</f>
        <v>0</v>
      </c>
      <c r="L35" s="37"/>
    </row>
    <row r="36" spans="1:12" ht="17.25" x14ac:dyDescent="0.3">
      <c r="A36" s="269"/>
      <c r="B36" s="328" t="s">
        <v>60</v>
      </c>
      <c r="C36" s="61" t="s">
        <v>103</v>
      </c>
      <c r="D36" s="69">
        <f>'2025년 세출예산서(보조금)'!D37+'2025년 세출예산서(후원금)'!D37</f>
        <v>0</v>
      </c>
      <c r="E36" s="4">
        <v>0</v>
      </c>
      <c r="F36" s="154">
        <f t="shared" si="8"/>
        <v>0</v>
      </c>
      <c r="G36" s="9">
        <f t="shared" si="4"/>
        <v>0</v>
      </c>
      <c r="H36" s="9">
        <f t="shared" si="3"/>
        <v>0</v>
      </c>
      <c r="I36" s="9">
        <v>0</v>
      </c>
      <c r="J36" s="9">
        <v>0</v>
      </c>
      <c r="K36" s="9">
        <v>0</v>
      </c>
      <c r="L36" s="36"/>
    </row>
    <row r="37" spans="1:12" ht="17.25" x14ac:dyDescent="0.3">
      <c r="A37" s="269"/>
      <c r="B37" s="328"/>
      <c r="C37" s="61" t="s">
        <v>44</v>
      </c>
      <c r="D37" s="69">
        <f>'2025년 세출예산서(보조금)'!D38+'2025년 세출예산서(후원금)'!D38</f>
        <v>0</v>
      </c>
      <c r="E37" s="4">
        <v>0</v>
      </c>
      <c r="F37" s="154">
        <f t="shared" si="8"/>
        <v>0</v>
      </c>
      <c r="G37" s="9">
        <f t="shared" si="4"/>
        <v>0</v>
      </c>
      <c r="H37" s="9">
        <f t="shared" si="3"/>
        <v>0</v>
      </c>
      <c r="I37" s="9">
        <v>0</v>
      </c>
      <c r="J37" s="9">
        <v>0</v>
      </c>
      <c r="K37" s="9">
        <v>0</v>
      </c>
      <c r="L37" s="36"/>
    </row>
    <row r="38" spans="1:12" ht="17.25" x14ac:dyDescent="0.3">
      <c r="A38" s="269"/>
      <c r="B38" s="328"/>
      <c r="C38" s="70" t="s">
        <v>104</v>
      </c>
      <c r="D38" s="69">
        <f>'2025년 세출예산서(보조금)'!D39+'2025년 세출예산서(후원금)'!D39</f>
        <v>0</v>
      </c>
      <c r="E38" s="4">
        <v>0</v>
      </c>
      <c r="F38" s="154">
        <f t="shared" si="8"/>
        <v>0</v>
      </c>
      <c r="G38" s="9">
        <f t="shared" si="4"/>
        <v>0</v>
      </c>
      <c r="H38" s="9">
        <f t="shared" si="3"/>
        <v>0</v>
      </c>
      <c r="I38" s="9">
        <v>0</v>
      </c>
      <c r="J38" s="9">
        <v>0</v>
      </c>
      <c r="K38" s="9">
        <v>0</v>
      </c>
      <c r="L38" s="36"/>
    </row>
    <row r="39" spans="1:12" ht="17.25" x14ac:dyDescent="0.3">
      <c r="A39" s="269"/>
      <c r="B39" s="328"/>
      <c r="C39" s="70" t="s">
        <v>105</v>
      </c>
      <c r="D39" s="69">
        <f>'2025년 세출예산서(보조금)'!D40+'2025년 세출예산서(후원금)'!D40</f>
        <v>0</v>
      </c>
      <c r="E39" s="4">
        <v>0</v>
      </c>
      <c r="F39" s="154">
        <f t="shared" si="8"/>
        <v>0</v>
      </c>
      <c r="G39" s="9">
        <f t="shared" si="4"/>
        <v>0</v>
      </c>
      <c r="H39" s="9">
        <f t="shared" si="3"/>
        <v>0</v>
      </c>
      <c r="I39" s="9">
        <v>0</v>
      </c>
      <c r="J39" s="9">
        <v>0</v>
      </c>
      <c r="K39" s="9">
        <v>0</v>
      </c>
      <c r="L39" s="36"/>
    </row>
    <row r="40" spans="1:12" ht="17.25" x14ac:dyDescent="0.3">
      <c r="A40" s="269"/>
      <c r="B40" s="328"/>
      <c r="C40" s="70" t="s">
        <v>106</v>
      </c>
      <c r="D40" s="69">
        <f>'2025년 세출예산서(보조금)'!D41+'2025년 세출예산서(후원금)'!D41</f>
        <v>0</v>
      </c>
      <c r="E40" s="4">
        <v>0</v>
      </c>
      <c r="F40" s="154">
        <f t="shared" si="8"/>
        <v>0</v>
      </c>
      <c r="G40" s="9">
        <f t="shared" si="4"/>
        <v>0</v>
      </c>
      <c r="H40" s="9">
        <f t="shared" si="3"/>
        <v>0</v>
      </c>
      <c r="I40" s="9">
        <v>0</v>
      </c>
      <c r="J40" s="9">
        <v>0</v>
      </c>
      <c r="K40" s="9">
        <v>0</v>
      </c>
      <c r="L40" s="36"/>
    </row>
    <row r="41" spans="1:12" ht="17.25" x14ac:dyDescent="0.3">
      <c r="A41" s="269"/>
      <c r="B41" s="328"/>
      <c r="C41" s="70" t="s">
        <v>128</v>
      </c>
      <c r="D41" s="69">
        <f>'2025년 세출예산서(보조금)'!D42+'2025년 세출예산서(후원금)'!D42</f>
        <v>0</v>
      </c>
      <c r="E41" s="4">
        <v>0</v>
      </c>
      <c r="F41" s="154">
        <f t="shared" si="8"/>
        <v>0</v>
      </c>
      <c r="G41" s="9">
        <f t="shared" si="4"/>
        <v>0</v>
      </c>
      <c r="H41" s="9">
        <f t="shared" si="3"/>
        <v>0</v>
      </c>
      <c r="I41" s="9">
        <v>0</v>
      </c>
      <c r="J41" s="9">
        <v>0</v>
      </c>
      <c r="K41" s="9">
        <v>0</v>
      </c>
      <c r="L41" s="36"/>
    </row>
    <row r="42" spans="1:12" ht="17.25" x14ac:dyDescent="0.3">
      <c r="A42" s="269"/>
      <c r="B42" s="328"/>
      <c r="C42" s="70" t="s">
        <v>129</v>
      </c>
      <c r="D42" s="4">
        <v>0</v>
      </c>
      <c r="E42" s="4">
        <v>0</v>
      </c>
      <c r="F42" s="154">
        <f t="shared" si="8"/>
        <v>0</v>
      </c>
      <c r="G42" s="9">
        <f t="shared" si="4"/>
        <v>0</v>
      </c>
      <c r="H42" s="9">
        <f t="shared" si="3"/>
        <v>0</v>
      </c>
      <c r="I42" s="9">
        <v>0</v>
      </c>
      <c r="J42" s="9">
        <v>0</v>
      </c>
      <c r="K42" s="9">
        <v>0</v>
      </c>
      <c r="L42" s="36"/>
    </row>
    <row r="43" spans="1:12" ht="17.25" x14ac:dyDescent="0.3">
      <c r="A43" s="269"/>
      <c r="B43" s="328"/>
      <c r="C43" s="70" t="s">
        <v>130</v>
      </c>
      <c r="D43" s="4">
        <v>0</v>
      </c>
      <c r="E43" s="4">
        <v>0</v>
      </c>
      <c r="F43" s="154">
        <f t="shared" si="8"/>
        <v>0</v>
      </c>
      <c r="G43" s="9">
        <f t="shared" si="4"/>
        <v>0</v>
      </c>
      <c r="H43" s="9">
        <f t="shared" si="3"/>
        <v>0</v>
      </c>
      <c r="I43" s="9">
        <v>0</v>
      </c>
      <c r="J43" s="9">
        <v>0</v>
      </c>
      <c r="K43" s="9">
        <v>0</v>
      </c>
      <c r="L43" s="36"/>
    </row>
    <row r="44" spans="1:12" ht="17.25" x14ac:dyDescent="0.3">
      <c r="A44" s="269"/>
      <c r="B44" s="328"/>
      <c r="C44" s="62" t="s">
        <v>25</v>
      </c>
      <c r="D44" s="19">
        <f>SUM(D36:D43)</f>
        <v>0</v>
      </c>
      <c r="E44" s="19">
        <f>SUM(E36:E43)</f>
        <v>0</v>
      </c>
      <c r="F44" s="155">
        <f t="shared" si="8"/>
        <v>0</v>
      </c>
      <c r="G44" s="22">
        <f t="shared" si="4"/>
        <v>0</v>
      </c>
      <c r="H44" s="22">
        <f>SUM(I44:K44)</f>
        <v>0</v>
      </c>
      <c r="I44" s="22">
        <f>SUM(I36:I43)</f>
        <v>0</v>
      </c>
      <c r="J44" s="22">
        <f>SUM(J36:J43)</f>
        <v>0</v>
      </c>
      <c r="K44" s="22">
        <f>SUM(K36:K43)</f>
        <v>0</v>
      </c>
      <c r="L44" s="37"/>
    </row>
    <row r="45" spans="1:12" ht="17.25" x14ac:dyDescent="0.3">
      <c r="A45" s="269"/>
      <c r="B45" s="329" t="s">
        <v>62</v>
      </c>
      <c r="C45" s="61" t="s">
        <v>146</v>
      </c>
      <c r="D45" s="69">
        <v>10655000</v>
      </c>
      <c r="E45" s="4">
        <v>8500000</v>
      </c>
      <c r="F45" s="233">
        <f>ROUND(E45/E5,4)</f>
        <v>2.7099999999999999E-2</v>
      </c>
      <c r="G45" s="9">
        <f t="shared" si="4"/>
        <v>-2155000</v>
      </c>
      <c r="H45" s="9">
        <f>SUM(I45:K45)</f>
        <v>8500000</v>
      </c>
      <c r="I45" s="4">
        <v>8000000</v>
      </c>
      <c r="J45" s="9">
        <v>500000</v>
      </c>
      <c r="K45" s="9">
        <v>0</v>
      </c>
      <c r="L45" s="185" t="s">
        <v>177</v>
      </c>
    </row>
    <row r="46" spans="1:12" ht="34.5" x14ac:dyDescent="0.3">
      <c r="A46" s="269"/>
      <c r="B46" s="329"/>
      <c r="C46" s="61" t="s">
        <v>144</v>
      </c>
      <c r="D46" s="196">
        <v>37287000</v>
      </c>
      <c r="E46" s="4">
        <v>41287000</v>
      </c>
      <c r="F46" s="233">
        <f t="shared" ref="F46:F47" si="9">ROUND(E46/E6,4)</f>
        <v>0.26069999999999999</v>
      </c>
      <c r="G46" s="9">
        <f t="shared" si="4"/>
        <v>4000000</v>
      </c>
      <c r="H46" s="9">
        <f>SUM(I46:K46)</f>
        <v>41287000</v>
      </c>
      <c r="I46" s="4">
        <v>33287000</v>
      </c>
      <c r="J46" s="9">
        <f>3500000+500000+3500000+500000</f>
        <v>8000000</v>
      </c>
      <c r="K46" s="9">
        <v>0</v>
      </c>
      <c r="L46" s="44" t="s">
        <v>208</v>
      </c>
    </row>
    <row r="47" spans="1:12" ht="17.25" x14ac:dyDescent="0.3">
      <c r="A47" s="269"/>
      <c r="B47" s="329"/>
      <c r="C47" s="61" t="s">
        <v>168</v>
      </c>
      <c r="D47" s="236" t="s">
        <v>166</v>
      </c>
      <c r="E47" s="4">
        <v>13600000</v>
      </c>
      <c r="F47" s="233">
        <f t="shared" si="9"/>
        <v>2.2667000000000002</v>
      </c>
      <c r="G47" s="9">
        <v>13600000</v>
      </c>
      <c r="H47" s="9">
        <v>13600000</v>
      </c>
      <c r="I47" s="238" t="s">
        <v>166</v>
      </c>
      <c r="J47" s="9">
        <v>13600000</v>
      </c>
      <c r="K47" s="9"/>
      <c r="L47" s="44" t="s">
        <v>169</v>
      </c>
    </row>
    <row r="48" spans="1:12" ht="17.25" x14ac:dyDescent="0.3">
      <c r="A48" s="269"/>
      <c r="B48" s="329"/>
      <c r="C48" s="62" t="s">
        <v>25</v>
      </c>
      <c r="D48" s="19">
        <f>SUM(D45:D46)</f>
        <v>47942000</v>
      </c>
      <c r="E48" s="19">
        <f>SUM(E45:E47)</f>
        <v>63387000</v>
      </c>
      <c r="F48" s="155">
        <f>ROUND(E48/$E$5,4)</f>
        <v>0.2021</v>
      </c>
      <c r="G48" s="22">
        <f t="shared" si="4"/>
        <v>15445000</v>
      </c>
      <c r="H48" s="22">
        <f>SUM(I45:K47)</f>
        <v>63387000</v>
      </c>
      <c r="I48" s="22">
        <f>SUM(I45:I46)</f>
        <v>41287000</v>
      </c>
      <c r="J48" s="22">
        <f>SUM(J45:J47)</f>
        <v>22100000</v>
      </c>
      <c r="K48" s="22">
        <f>SUM(K45:K46)</f>
        <v>0</v>
      </c>
      <c r="L48" s="201"/>
    </row>
    <row r="49" spans="1:12" ht="17.25" x14ac:dyDescent="0.3">
      <c r="A49" s="322" t="s">
        <v>77</v>
      </c>
      <c r="B49" s="323" t="s">
        <v>10</v>
      </c>
      <c r="C49" s="70" t="s">
        <v>10</v>
      </c>
      <c r="D49" s="4">
        <v>0</v>
      </c>
      <c r="E49" s="4">
        <v>0</v>
      </c>
      <c r="F49" s="154">
        <f t="shared" si="8"/>
        <v>0</v>
      </c>
      <c r="G49" s="9">
        <f t="shared" si="4"/>
        <v>0</v>
      </c>
      <c r="H49" s="9">
        <f t="shared" si="3"/>
        <v>0</v>
      </c>
      <c r="I49" s="9">
        <v>0</v>
      </c>
      <c r="J49" s="9">
        <v>0</v>
      </c>
      <c r="K49" s="9">
        <v>0</v>
      </c>
      <c r="L49" s="36"/>
    </row>
    <row r="50" spans="1:12" ht="17.25" x14ac:dyDescent="0.3">
      <c r="A50" s="322"/>
      <c r="B50" s="323"/>
      <c r="C50" s="62" t="s">
        <v>15</v>
      </c>
      <c r="D50" s="19">
        <f>SUM(D49)</f>
        <v>0</v>
      </c>
      <c r="E50" s="19">
        <f>SUM(E49)</f>
        <v>0</v>
      </c>
      <c r="F50" s="155">
        <f t="shared" si="8"/>
        <v>0</v>
      </c>
      <c r="G50" s="22">
        <f t="shared" si="4"/>
        <v>0</v>
      </c>
      <c r="H50" s="22">
        <f t="shared" si="3"/>
        <v>0</v>
      </c>
      <c r="I50" s="22">
        <f>I49</f>
        <v>0</v>
      </c>
      <c r="J50" s="22">
        <f>J49</f>
        <v>0</v>
      </c>
      <c r="K50" s="22">
        <f>K49</f>
        <v>0</v>
      </c>
      <c r="L50" s="37"/>
    </row>
    <row r="51" spans="1:12" ht="17.25" x14ac:dyDescent="0.3">
      <c r="A51" s="322" t="s">
        <v>78</v>
      </c>
      <c r="B51" s="325" t="s">
        <v>79</v>
      </c>
      <c r="C51" s="64" t="s">
        <v>65</v>
      </c>
      <c r="D51" s="4">
        <v>0</v>
      </c>
      <c r="E51" s="4">
        <v>0</v>
      </c>
      <c r="F51" s="154">
        <f t="shared" si="8"/>
        <v>0</v>
      </c>
      <c r="G51" s="9">
        <f t="shared" si="4"/>
        <v>0</v>
      </c>
      <c r="H51" s="9">
        <f t="shared" si="3"/>
        <v>0</v>
      </c>
      <c r="I51" s="9">
        <v>0</v>
      </c>
      <c r="J51" s="9">
        <v>0</v>
      </c>
      <c r="K51" s="9">
        <v>0</v>
      </c>
      <c r="L51" s="36"/>
    </row>
    <row r="52" spans="1:12" ht="18" thickBot="1" x14ac:dyDescent="0.35">
      <c r="A52" s="324"/>
      <c r="B52" s="326"/>
      <c r="C52" s="65" t="s">
        <v>15</v>
      </c>
      <c r="D52" s="23">
        <f>SUM(D51:D51)</f>
        <v>0</v>
      </c>
      <c r="E52" s="23">
        <f>SUM(E51:E51)</f>
        <v>0</v>
      </c>
      <c r="F52" s="158">
        <f t="shared" si="8"/>
        <v>0</v>
      </c>
      <c r="G52" s="24">
        <f t="shared" si="4"/>
        <v>0</v>
      </c>
      <c r="H52" s="24">
        <f t="shared" si="3"/>
        <v>0</v>
      </c>
      <c r="I52" s="24">
        <f>I51</f>
        <v>0</v>
      </c>
      <c r="J52" s="24">
        <f>J51</f>
        <v>0</v>
      </c>
      <c r="K52" s="24">
        <f>K51</f>
        <v>0</v>
      </c>
      <c r="L52" s="38"/>
    </row>
    <row r="53" spans="1:12" ht="17.25" customHeight="1" x14ac:dyDescent="0.3"/>
    <row r="56" spans="1:12" ht="17.25" x14ac:dyDescent="0.3">
      <c r="A56" s="71"/>
      <c r="B56" s="71"/>
      <c r="C56" s="71"/>
      <c r="D56" s="72"/>
      <c r="E56" s="338"/>
      <c r="F56" s="338"/>
      <c r="G56" s="338"/>
      <c r="H56" s="338"/>
      <c r="I56" s="338"/>
      <c r="J56" s="338"/>
      <c r="K56" s="338"/>
      <c r="L56" s="338"/>
    </row>
    <row r="57" spans="1:12" ht="17.25" x14ac:dyDescent="0.3">
      <c r="A57" s="71"/>
      <c r="B57" s="71"/>
      <c r="C57" s="71"/>
      <c r="D57" s="72"/>
      <c r="E57" s="338"/>
      <c r="F57" s="338"/>
      <c r="G57" s="338"/>
      <c r="H57" s="338"/>
      <c r="I57" s="338"/>
      <c r="J57" s="338"/>
      <c r="K57" s="338"/>
      <c r="L57" s="338"/>
    </row>
    <row r="58" spans="1:12" ht="17.25" x14ac:dyDescent="0.3">
      <c r="A58" s="71"/>
      <c r="B58" s="71"/>
      <c r="C58" s="71"/>
      <c r="D58" s="72"/>
      <c r="E58" s="338"/>
      <c r="F58" s="338"/>
      <c r="G58" s="338"/>
      <c r="H58" s="338"/>
      <c r="I58" s="338"/>
      <c r="J58" s="338"/>
      <c r="K58" s="338"/>
      <c r="L58" s="338"/>
    </row>
    <row r="59" spans="1:12" ht="17.25" x14ac:dyDescent="0.3">
      <c r="A59" s="71"/>
      <c r="B59" s="71"/>
      <c r="C59" s="71"/>
      <c r="D59" s="72"/>
      <c r="E59" s="338"/>
      <c r="F59" s="338"/>
      <c r="G59" s="338"/>
      <c r="H59" s="338"/>
      <c r="I59" s="338"/>
      <c r="J59" s="338"/>
      <c r="K59" s="338"/>
      <c r="L59" s="338"/>
    </row>
    <row r="60" spans="1:12" ht="17.25" x14ac:dyDescent="0.3">
      <c r="A60" s="71"/>
      <c r="B60" s="71"/>
      <c r="C60" s="71"/>
      <c r="D60" s="72"/>
      <c r="E60" s="338"/>
      <c r="F60" s="338"/>
      <c r="G60" s="338"/>
      <c r="H60" s="338"/>
      <c r="I60" s="338"/>
      <c r="J60" s="338"/>
      <c r="K60" s="338"/>
      <c r="L60" s="338"/>
    </row>
    <row r="61" spans="1:12" ht="17.25" x14ac:dyDescent="0.3">
      <c r="A61" s="71"/>
      <c r="B61" s="71"/>
      <c r="C61" s="71"/>
      <c r="D61" s="72"/>
      <c r="E61" s="72"/>
      <c r="F61" s="72"/>
      <c r="G61" s="73"/>
      <c r="H61" s="71"/>
      <c r="I61" s="71"/>
      <c r="J61" s="71"/>
      <c r="K61" s="71"/>
      <c r="L61" s="74"/>
    </row>
    <row r="62" spans="1:12" ht="17.25" x14ac:dyDescent="0.3">
      <c r="A62" s="71"/>
      <c r="B62" s="71"/>
      <c r="C62" s="71"/>
      <c r="D62" s="72"/>
      <c r="E62" s="72"/>
      <c r="F62" s="72"/>
      <c r="G62" s="73"/>
      <c r="H62" s="71"/>
      <c r="I62" s="71"/>
      <c r="J62" s="71"/>
      <c r="K62" s="71"/>
      <c r="L62" s="74"/>
    </row>
    <row r="63" spans="1:12" ht="17.25" x14ac:dyDescent="0.3">
      <c r="A63" s="71"/>
      <c r="B63" s="71"/>
      <c r="C63" s="71"/>
      <c r="D63" s="72"/>
      <c r="E63" s="72"/>
      <c r="F63" s="72"/>
      <c r="G63" s="73"/>
      <c r="H63" s="71"/>
      <c r="I63" s="71"/>
      <c r="J63" s="71"/>
      <c r="K63" s="71"/>
      <c r="L63" s="74"/>
    </row>
    <row r="64" spans="1:12" ht="17.25" x14ac:dyDescent="0.3">
      <c r="A64" s="71"/>
      <c r="B64" s="71"/>
      <c r="C64" s="71"/>
      <c r="D64" s="72"/>
      <c r="E64" s="337"/>
      <c r="F64" s="337"/>
      <c r="G64" s="337"/>
      <c r="H64" s="337"/>
      <c r="I64" s="337"/>
      <c r="J64" s="337"/>
      <c r="K64" s="337"/>
      <c r="L64" s="337"/>
    </row>
    <row r="65" spans="1:12" ht="17.25" x14ac:dyDescent="0.3">
      <c r="A65" s="71"/>
      <c r="B65" s="71"/>
      <c r="C65" s="71"/>
      <c r="D65" s="72"/>
      <c r="E65" s="337"/>
      <c r="F65" s="337"/>
      <c r="G65" s="337"/>
      <c r="H65" s="337"/>
      <c r="I65" s="337"/>
      <c r="J65" s="337"/>
      <c r="K65" s="337"/>
      <c r="L65" s="337"/>
    </row>
    <row r="66" spans="1:12" ht="17.25" x14ac:dyDescent="0.3">
      <c r="A66" s="71"/>
      <c r="B66" s="71"/>
      <c r="C66" s="71"/>
      <c r="D66" s="72"/>
      <c r="E66" s="337"/>
      <c r="F66" s="337"/>
      <c r="G66" s="337"/>
      <c r="H66" s="337"/>
      <c r="I66" s="337"/>
      <c r="J66" s="337"/>
      <c r="K66" s="337"/>
      <c r="L66" s="337"/>
    </row>
    <row r="67" spans="1:12" ht="17.25" x14ac:dyDescent="0.3">
      <c r="A67" s="71"/>
      <c r="B67" s="71"/>
      <c r="C67" s="71"/>
      <c r="D67" s="72"/>
      <c r="E67" s="72"/>
      <c r="F67" s="72"/>
      <c r="G67" s="73"/>
      <c r="H67" s="71"/>
      <c r="I67" s="71"/>
      <c r="J67" s="71"/>
      <c r="K67" s="71"/>
      <c r="L67" s="74"/>
    </row>
    <row r="68" spans="1:12" ht="17.25" x14ac:dyDescent="0.3">
      <c r="A68" s="71"/>
      <c r="B68" s="71"/>
      <c r="C68" s="71"/>
      <c r="D68" s="72"/>
      <c r="E68" s="72"/>
      <c r="F68" s="72"/>
      <c r="G68" s="73"/>
      <c r="H68" s="71"/>
      <c r="I68" s="71"/>
      <c r="J68" s="71"/>
      <c r="K68" s="71"/>
      <c r="L68" s="74"/>
    </row>
    <row r="69" spans="1:12" ht="17.25" x14ac:dyDescent="0.3">
      <c r="A69" s="71"/>
      <c r="B69" s="71"/>
      <c r="C69" s="71"/>
      <c r="D69" s="72"/>
      <c r="E69" s="72"/>
      <c r="F69" s="72"/>
      <c r="G69" s="73"/>
      <c r="H69" s="71"/>
      <c r="I69" s="71"/>
      <c r="J69" s="71"/>
      <c r="K69" s="71"/>
      <c r="L69" s="74"/>
    </row>
    <row r="70" spans="1:12" ht="17.25" x14ac:dyDescent="0.3">
      <c r="A70" s="71"/>
      <c r="B70" s="71"/>
      <c r="C70" s="71"/>
      <c r="D70" s="72"/>
      <c r="E70" s="72"/>
      <c r="F70" s="72"/>
      <c r="G70" s="73"/>
      <c r="H70" s="71"/>
      <c r="I70" s="71"/>
      <c r="J70" s="71"/>
      <c r="K70" s="71"/>
      <c r="L70" s="74"/>
    </row>
    <row r="71" spans="1:12" ht="17.25" x14ac:dyDescent="0.3">
      <c r="A71" s="71"/>
      <c r="B71" s="71"/>
      <c r="C71" s="71"/>
      <c r="D71" s="72"/>
      <c r="E71" s="72"/>
      <c r="F71" s="72"/>
      <c r="G71" s="73"/>
      <c r="H71" s="71"/>
      <c r="I71" s="71"/>
      <c r="J71" s="71"/>
      <c r="K71" s="71"/>
      <c r="L71" s="74"/>
    </row>
    <row r="72" spans="1:12" ht="17.25" x14ac:dyDescent="0.3">
      <c r="A72" s="71"/>
      <c r="B72" s="71"/>
      <c r="C72" s="71"/>
      <c r="D72" s="72"/>
      <c r="E72" s="72"/>
      <c r="F72" s="72"/>
      <c r="G72" s="73"/>
      <c r="H72" s="71"/>
      <c r="I72" s="71"/>
      <c r="J72" s="71"/>
      <c r="K72" s="71"/>
      <c r="L72" s="74"/>
    </row>
    <row r="73" spans="1:12" ht="17.25" x14ac:dyDescent="0.3">
      <c r="A73" s="71"/>
      <c r="B73" s="71"/>
      <c r="C73" s="71"/>
      <c r="D73" s="72"/>
      <c r="E73" s="72"/>
      <c r="F73" s="72"/>
      <c r="G73" s="73"/>
      <c r="H73" s="71"/>
      <c r="I73" s="71"/>
      <c r="J73" s="71"/>
      <c r="K73" s="71"/>
      <c r="L73" s="74"/>
    </row>
    <row r="74" spans="1:12" ht="17.25" x14ac:dyDescent="0.3">
      <c r="A74" s="71"/>
      <c r="B74" s="71"/>
      <c r="C74" s="71"/>
      <c r="D74" s="72"/>
      <c r="E74" s="72"/>
      <c r="F74" s="72"/>
      <c r="G74" s="73"/>
      <c r="H74" s="71"/>
      <c r="I74" s="71"/>
      <c r="J74" s="71"/>
      <c r="K74" s="71"/>
      <c r="L74" s="74"/>
    </row>
    <row r="75" spans="1:12" ht="17.25" x14ac:dyDescent="0.3">
      <c r="A75" s="71"/>
      <c r="B75" s="71"/>
      <c r="C75" s="71"/>
      <c r="D75" s="72"/>
      <c r="E75" s="72"/>
      <c r="F75" s="72"/>
      <c r="G75" s="73"/>
      <c r="H75" s="71"/>
      <c r="I75" s="71"/>
      <c r="J75" s="71"/>
      <c r="K75" s="71"/>
      <c r="L75" s="74"/>
    </row>
    <row r="76" spans="1:12" ht="17.25" x14ac:dyDescent="0.3">
      <c r="A76" s="71"/>
      <c r="B76" s="71"/>
      <c r="C76" s="71"/>
      <c r="D76" s="72"/>
      <c r="E76" s="72"/>
      <c r="F76" s="72"/>
      <c r="G76" s="73"/>
      <c r="H76" s="71"/>
      <c r="I76" s="71"/>
      <c r="J76" s="71"/>
      <c r="K76" s="71"/>
      <c r="L76" s="74"/>
    </row>
    <row r="77" spans="1:12" ht="17.25" x14ac:dyDescent="0.3">
      <c r="A77" s="71"/>
      <c r="B77" s="71"/>
      <c r="C77" s="71"/>
      <c r="D77" s="72"/>
      <c r="E77" s="72"/>
      <c r="F77" s="72"/>
      <c r="G77" s="73"/>
      <c r="H77" s="71"/>
      <c r="I77" s="71"/>
      <c r="J77" s="71"/>
      <c r="K77" s="71"/>
      <c r="L77" s="74"/>
    </row>
    <row r="78" spans="1:12" ht="17.25" x14ac:dyDescent="0.3">
      <c r="A78" s="71"/>
      <c r="B78" s="71"/>
      <c r="C78" s="71"/>
      <c r="D78" s="72"/>
      <c r="E78" s="72"/>
      <c r="F78" s="72"/>
      <c r="G78" s="73"/>
      <c r="H78" s="71"/>
      <c r="I78" s="71"/>
      <c r="J78" s="71"/>
      <c r="K78" s="71"/>
      <c r="L78" s="74"/>
    </row>
    <row r="79" spans="1:12" ht="17.25" x14ac:dyDescent="0.3">
      <c r="A79" s="71"/>
      <c r="B79" s="71"/>
      <c r="C79" s="71"/>
      <c r="D79" s="72"/>
      <c r="E79" s="72"/>
      <c r="F79" s="72"/>
      <c r="G79" s="73"/>
      <c r="H79" s="71"/>
      <c r="I79" s="71"/>
      <c r="J79" s="71"/>
      <c r="K79" s="71"/>
      <c r="L79" s="74"/>
    </row>
    <row r="80" spans="1:12" ht="17.25" x14ac:dyDescent="0.3">
      <c r="A80" s="71"/>
      <c r="B80" s="71"/>
      <c r="C80" s="71" t="s">
        <v>131</v>
      </c>
      <c r="D80" s="72"/>
      <c r="E80" s="72"/>
      <c r="F80" s="72"/>
      <c r="G80" s="73"/>
      <c r="H80" s="71"/>
      <c r="I80" s="71"/>
      <c r="J80" s="71"/>
      <c r="K80" s="71"/>
      <c r="L80" s="74"/>
    </row>
    <row r="81" spans="1:12" ht="17.25" x14ac:dyDescent="0.3">
      <c r="A81" s="71"/>
      <c r="B81" s="71"/>
      <c r="C81" s="71"/>
      <c r="D81" s="72"/>
      <c r="E81" s="72"/>
      <c r="F81" s="72"/>
      <c r="G81" s="73"/>
      <c r="H81" s="71"/>
      <c r="I81" s="71"/>
      <c r="J81" s="71"/>
      <c r="K81" s="71"/>
      <c r="L81" s="74"/>
    </row>
    <row r="82" spans="1:12" ht="17.25" x14ac:dyDescent="0.3">
      <c r="A82" s="71"/>
      <c r="B82" s="71"/>
      <c r="C82" s="71"/>
      <c r="D82" s="72"/>
      <c r="E82" s="72"/>
      <c r="F82" s="72"/>
      <c r="G82" s="73"/>
      <c r="H82" s="71"/>
      <c r="I82" s="71"/>
      <c r="J82" s="71"/>
      <c r="K82" s="71"/>
      <c r="L82" s="74"/>
    </row>
    <row r="83" spans="1:12" ht="17.25" x14ac:dyDescent="0.3">
      <c r="A83" s="71"/>
      <c r="B83" s="71"/>
      <c r="C83" s="71"/>
      <c r="D83" s="72"/>
      <c r="E83" s="72"/>
      <c r="F83" s="72"/>
      <c r="G83" s="73"/>
      <c r="H83" s="71"/>
      <c r="I83" s="71"/>
      <c r="J83" s="71"/>
      <c r="K83" s="71"/>
      <c r="L83" s="74"/>
    </row>
  </sheetData>
  <mergeCells count="30">
    <mergeCell ref="E64:L64"/>
    <mergeCell ref="E65:L65"/>
    <mergeCell ref="E66:L66"/>
    <mergeCell ref="B16:B22"/>
    <mergeCell ref="E56:L56"/>
    <mergeCell ref="E57:L57"/>
    <mergeCell ref="E58:L58"/>
    <mergeCell ref="E59:L59"/>
    <mergeCell ref="E60:L60"/>
    <mergeCell ref="B36:B44"/>
    <mergeCell ref="F2:H2"/>
    <mergeCell ref="A1:L1"/>
    <mergeCell ref="A3:A4"/>
    <mergeCell ref="B3:B4"/>
    <mergeCell ref="C3:C4"/>
    <mergeCell ref="A49:A50"/>
    <mergeCell ref="B49:B50"/>
    <mergeCell ref="A51:A52"/>
    <mergeCell ref="B51:B52"/>
    <mergeCell ref="H3:L3"/>
    <mergeCell ref="A23:A26"/>
    <mergeCell ref="B23:B26"/>
    <mergeCell ref="A27:A48"/>
    <mergeCell ref="B27:B35"/>
    <mergeCell ref="B45:B48"/>
    <mergeCell ref="A6:A22"/>
    <mergeCell ref="B6:B11"/>
    <mergeCell ref="B12:B15"/>
    <mergeCell ref="E3:F3"/>
    <mergeCell ref="A5:C5"/>
  </mergeCells>
  <phoneticPr fontId="30" type="noConversion"/>
  <printOptions horizontalCentered="1" verticalCentered="1"/>
  <pageMargins left="0.59055118110236227" right="0.39370078740157483" top="0.39370078740157483" bottom="0.39370078740157483" header="0.31496062992125984" footer="0.31496062992125984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3"/>
  <sheetViews>
    <sheetView tabSelected="1" zoomScale="85" zoomScaleNormal="85" workbookViewId="0">
      <selection activeCell="H10" sqref="H10"/>
    </sheetView>
  </sheetViews>
  <sheetFormatPr defaultColWidth="9" defaultRowHeight="16.5" x14ac:dyDescent="0.3"/>
  <cols>
    <col min="1" max="2" width="15.875" style="2" bestFit="1" customWidth="1"/>
    <col min="3" max="3" width="23.375" style="2" bestFit="1" customWidth="1"/>
    <col min="4" max="6" width="15.125" style="42" customWidth="1"/>
    <col min="7" max="7" width="13.875" style="80" bestFit="1" customWidth="1"/>
    <col min="8" max="8" width="157.375" style="39" customWidth="1"/>
    <col min="9" max="16384" width="9" style="2"/>
  </cols>
  <sheetData>
    <row r="1" spans="1:8" ht="36" customHeight="1" x14ac:dyDescent="0.3">
      <c r="A1" s="312" t="s">
        <v>164</v>
      </c>
      <c r="B1" s="312"/>
      <c r="C1" s="312"/>
      <c r="D1" s="312"/>
      <c r="E1" s="312"/>
      <c r="F1" s="312"/>
      <c r="G1" s="312"/>
      <c r="H1" s="312"/>
    </row>
    <row r="2" spans="1:8" ht="9.75" customHeight="1" x14ac:dyDescent="0.3">
      <c r="A2" s="15"/>
      <c r="B2" s="16"/>
      <c r="C2" s="16"/>
      <c r="D2" s="40"/>
      <c r="E2" s="40"/>
      <c r="F2" s="40"/>
      <c r="G2" s="77"/>
      <c r="H2" s="34"/>
    </row>
    <row r="3" spans="1:8" ht="18" thickBot="1" x14ac:dyDescent="0.35">
      <c r="A3" s="17"/>
      <c r="B3" s="17"/>
      <c r="C3" s="17"/>
      <c r="D3" s="17"/>
      <c r="E3" s="17"/>
      <c r="F3" s="339"/>
      <c r="G3" s="339"/>
      <c r="H3" s="35" t="s">
        <v>67</v>
      </c>
    </row>
    <row r="4" spans="1:8" ht="17.25" x14ac:dyDescent="0.3">
      <c r="A4" s="334" t="s">
        <v>0</v>
      </c>
      <c r="B4" s="327" t="s">
        <v>1</v>
      </c>
      <c r="C4" s="327" t="s">
        <v>2</v>
      </c>
      <c r="D4" s="14" t="s">
        <v>149</v>
      </c>
      <c r="E4" s="320" t="s">
        <v>159</v>
      </c>
      <c r="F4" s="321"/>
      <c r="G4" s="78" t="s">
        <v>140</v>
      </c>
      <c r="H4" s="66"/>
    </row>
    <row r="5" spans="1:8" ht="17.25" x14ac:dyDescent="0.3">
      <c r="A5" s="335"/>
      <c r="B5" s="336"/>
      <c r="C5" s="336"/>
      <c r="D5" s="46" t="s">
        <v>13</v>
      </c>
      <c r="E5" s="46" t="s">
        <v>3</v>
      </c>
      <c r="F5" s="75" t="s">
        <v>136</v>
      </c>
      <c r="G5" s="79" t="s">
        <v>141</v>
      </c>
      <c r="H5" s="50" t="s">
        <v>74</v>
      </c>
    </row>
    <row r="6" spans="1:8" ht="17.25" x14ac:dyDescent="0.3">
      <c r="A6" s="331" t="s">
        <v>4</v>
      </c>
      <c r="B6" s="332"/>
      <c r="C6" s="332"/>
      <c r="D6" s="41">
        <f>D12+D16+D23+D27+D36+D45+D48+D50+D52</f>
        <v>249439270</v>
      </c>
      <c r="E6" s="41">
        <f>E12+E16+E23+E27+E36+E45+E48+E50+E52</f>
        <v>257656810</v>
      </c>
      <c r="F6" s="162">
        <f>ROUND(E6/$E$6,4)</f>
        <v>1</v>
      </c>
      <c r="G6" s="25">
        <f>G12+G16+G23+G27+G36+G45+G48+G50+G52</f>
        <v>8217540</v>
      </c>
      <c r="H6" s="176"/>
    </row>
    <row r="7" spans="1:8" ht="172.5" x14ac:dyDescent="0.3">
      <c r="A7" s="269" t="s">
        <v>23</v>
      </c>
      <c r="B7" s="268" t="s">
        <v>5</v>
      </c>
      <c r="C7" s="57" t="s">
        <v>117</v>
      </c>
      <c r="D7" s="49">
        <v>149541580</v>
      </c>
      <c r="E7" s="69">
        <v>155377000</v>
      </c>
      <c r="F7" s="163">
        <f>ROUND(E7/$E$6,4)</f>
        <v>0.60299999999999998</v>
      </c>
      <c r="G7" s="48">
        <f>E7-D7</f>
        <v>5835420</v>
      </c>
      <c r="H7" s="184" t="s">
        <v>199</v>
      </c>
    </row>
    <row r="8" spans="1:8" s="200" customFormat="1" ht="17.25" x14ac:dyDescent="0.3">
      <c r="A8" s="269"/>
      <c r="B8" s="268"/>
      <c r="C8" s="195" t="s">
        <v>89</v>
      </c>
      <c r="D8" s="196">
        <v>0</v>
      </c>
      <c r="E8" s="196">
        <v>0</v>
      </c>
      <c r="F8" s="197">
        <f t="shared" ref="F8:F52" si="0">ROUND(E8/$E$6,4)</f>
        <v>0</v>
      </c>
      <c r="G8" s="198">
        <f t="shared" ref="G8:G12" si="1">E8-D8</f>
        <v>0</v>
      </c>
      <c r="H8" s="210"/>
    </row>
    <row r="9" spans="1:8" ht="120.75" x14ac:dyDescent="0.3">
      <c r="A9" s="269"/>
      <c r="B9" s="268"/>
      <c r="C9" s="57" t="s">
        <v>90</v>
      </c>
      <c r="D9" s="49">
        <v>12461390</v>
      </c>
      <c r="E9" s="69">
        <v>12947900</v>
      </c>
      <c r="F9" s="163">
        <f>ROUND(E9/$E$6,4)</f>
        <v>5.0299999999999997E-2</v>
      </c>
      <c r="G9" s="48">
        <f t="shared" si="1"/>
        <v>486510</v>
      </c>
      <c r="H9" s="217" t="s">
        <v>200</v>
      </c>
    </row>
    <row r="10" spans="1:8" ht="140.25" customHeight="1" x14ac:dyDescent="0.3">
      <c r="A10" s="269"/>
      <c r="B10" s="268"/>
      <c r="C10" s="57" t="s">
        <v>118</v>
      </c>
      <c r="D10" s="49">
        <v>15493300</v>
      </c>
      <c r="E10" s="69">
        <v>16079910</v>
      </c>
      <c r="F10" s="163">
        <f t="shared" si="0"/>
        <v>6.2399999999999997E-2</v>
      </c>
      <c r="G10" s="48">
        <f t="shared" si="1"/>
        <v>586610</v>
      </c>
      <c r="H10" s="217" t="s">
        <v>201</v>
      </c>
    </row>
    <row r="11" spans="1:8" ht="17.25" x14ac:dyDescent="0.3">
      <c r="A11" s="269"/>
      <c r="B11" s="268"/>
      <c r="C11" s="57" t="s">
        <v>119</v>
      </c>
      <c r="D11" s="49">
        <v>0</v>
      </c>
      <c r="E11" s="49">
        <v>0</v>
      </c>
      <c r="F11" s="163">
        <f t="shared" si="0"/>
        <v>0</v>
      </c>
      <c r="G11" s="48">
        <f t="shared" si="1"/>
        <v>0</v>
      </c>
      <c r="H11" s="36"/>
    </row>
    <row r="12" spans="1:8" ht="17.25" x14ac:dyDescent="0.3">
      <c r="A12" s="269"/>
      <c r="B12" s="268"/>
      <c r="C12" s="58" t="s">
        <v>16</v>
      </c>
      <c r="D12" s="19">
        <f>SUM(D7:D11)</f>
        <v>177496270</v>
      </c>
      <c r="E12" s="19">
        <f>SUM(E7:E11)</f>
        <v>184404810</v>
      </c>
      <c r="F12" s="164">
        <f t="shared" si="0"/>
        <v>0.7157</v>
      </c>
      <c r="G12" s="22">
        <f t="shared" si="1"/>
        <v>6908540</v>
      </c>
      <c r="H12" s="37"/>
    </row>
    <row r="13" spans="1:8" ht="17.25" x14ac:dyDescent="0.3">
      <c r="A13" s="269"/>
      <c r="B13" s="330" t="s">
        <v>72</v>
      </c>
      <c r="C13" s="59" t="s">
        <v>11</v>
      </c>
      <c r="D13" s="4">
        <v>400000</v>
      </c>
      <c r="E13" s="4">
        <v>400000</v>
      </c>
      <c r="F13" s="160">
        <v>0</v>
      </c>
      <c r="G13" s="9">
        <f t="shared" ref="G13:G52" si="2">E13-D13</f>
        <v>0</v>
      </c>
      <c r="H13" s="210" t="s">
        <v>154</v>
      </c>
    </row>
    <row r="14" spans="1:8" ht="17.25" x14ac:dyDescent="0.3">
      <c r="A14" s="269"/>
      <c r="B14" s="330"/>
      <c r="C14" s="59" t="s">
        <v>120</v>
      </c>
      <c r="D14" s="4"/>
      <c r="E14" s="4">
        <v>0</v>
      </c>
      <c r="F14" s="160">
        <f t="shared" si="0"/>
        <v>0</v>
      </c>
      <c r="G14" s="9">
        <f t="shared" si="2"/>
        <v>0</v>
      </c>
      <c r="H14" s="199"/>
    </row>
    <row r="15" spans="1:8" ht="17.25" x14ac:dyDescent="0.3">
      <c r="A15" s="269"/>
      <c r="B15" s="268"/>
      <c r="C15" s="59" t="s">
        <v>59</v>
      </c>
      <c r="D15" s="4">
        <v>400000</v>
      </c>
      <c r="E15" s="4">
        <v>400000</v>
      </c>
      <c r="F15" s="160">
        <v>0</v>
      </c>
      <c r="G15" s="9">
        <f t="shared" si="2"/>
        <v>0</v>
      </c>
      <c r="H15" s="210" t="s">
        <v>155</v>
      </c>
    </row>
    <row r="16" spans="1:8" ht="17.25" x14ac:dyDescent="0.3">
      <c r="A16" s="269"/>
      <c r="B16" s="268"/>
      <c r="C16" s="58" t="s">
        <v>16</v>
      </c>
      <c r="D16" s="19">
        <f>SUM(D13:D15)</f>
        <v>800000</v>
      </c>
      <c r="E16" s="19">
        <f>SUM(E13:E15)</f>
        <v>800000</v>
      </c>
      <c r="F16" s="164">
        <f t="shared" si="0"/>
        <v>3.0999999999999999E-3</v>
      </c>
      <c r="G16" s="22">
        <f t="shared" si="2"/>
        <v>0</v>
      </c>
      <c r="H16" s="37"/>
    </row>
    <row r="17" spans="1:8" ht="17.25" x14ac:dyDescent="0.3">
      <c r="A17" s="269"/>
      <c r="B17" s="268" t="s">
        <v>32</v>
      </c>
      <c r="C17" s="60" t="s">
        <v>18</v>
      </c>
      <c r="D17" s="4">
        <v>5000000</v>
      </c>
      <c r="E17" s="4">
        <v>9000000</v>
      </c>
      <c r="F17" s="160">
        <f t="shared" si="0"/>
        <v>3.49E-2</v>
      </c>
      <c r="G17" s="9">
        <f t="shared" si="2"/>
        <v>4000000</v>
      </c>
      <c r="H17" s="210" t="s">
        <v>152</v>
      </c>
    </row>
    <row r="18" spans="1:8" ht="17.25" x14ac:dyDescent="0.3">
      <c r="A18" s="269"/>
      <c r="B18" s="268"/>
      <c r="C18" s="60" t="s">
        <v>9</v>
      </c>
      <c r="D18" s="49">
        <v>6000000</v>
      </c>
      <c r="E18" s="69">
        <v>5000000</v>
      </c>
      <c r="F18" s="163">
        <f t="shared" si="0"/>
        <v>1.9400000000000001E-2</v>
      </c>
      <c r="G18" s="48">
        <f t="shared" si="2"/>
        <v>-1000000</v>
      </c>
      <c r="H18" s="199" t="s">
        <v>178</v>
      </c>
    </row>
    <row r="19" spans="1:8" ht="17.25" x14ac:dyDescent="0.3">
      <c r="A19" s="269"/>
      <c r="B19" s="268"/>
      <c r="C19" s="61" t="s">
        <v>8</v>
      </c>
      <c r="D19" s="47">
        <v>5451000</v>
      </c>
      <c r="E19" s="189">
        <v>5665000</v>
      </c>
      <c r="F19" s="211">
        <f>ROUND(E19/$E$6,4)</f>
        <v>2.1999999999999999E-2</v>
      </c>
      <c r="G19" s="212">
        <f>E19-D19</f>
        <v>214000</v>
      </c>
      <c r="H19" s="210" t="s">
        <v>179</v>
      </c>
    </row>
    <row r="20" spans="1:8" ht="17.25" x14ac:dyDescent="0.3">
      <c r="A20" s="269"/>
      <c r="B20" s="268"/>
      <c r="C20" s="61" t="s">
        <v>121</v>
      </c>
      <c r="D20" s="47">
        <v>1500000</v>
      </c>
      <c r="E20" s="189">
        <v>1500000</v>
      </c>
      <c r="F20" s="211">
        <v>0</v>
      </c>
      <c r="G20" s="212">
        <f t="shared" si="2"/>
        <v>0</v>
      </c>
      <c r="H20" s="210" t="s">
        <v>153</v>
      </c>
    </row>
    <row r="21" spans="1:8" ht="17.25" x14ac:dyDescent="0.3">
      <c r="A21" s="269"/>
      <c r="B21" s="268"/>
      <c r="C21" s="61" t="s">
        <v>95</v>
      </c>
      <c r="D21" s="53">
        <v>4000000</v>
      </c>
      <c r="E21" s="53">
        <v>2000000</v>
      </c>
      <c r="F21" s="160">
        <f t="shared" si="0"/>
        <v>7.7999999999999996E-3</v>
      </c>
      <c r="G21" s="54">
        <f t="shared" si="2"/>
        <v>-2000000</v>
      </c>
      <c r="H21" s="36" t="s">
        <v>180</v>
      </c>
    </row>
    <row r="22" spans="1:8" ht="17.25" x14ac:dyDescent="0.3">
      <c r="A22" s="269"/>
      <c r="B22" s="268"/>
      <c r="C22" s="61" t="s">
        <v>122</v>
      </c>
      <c r="D22" s="53">
        <v>3000000</v>
      </c>
      <c r="E22" s="53">
        <v>4000000</v>
      </c>
      <c r="F22" s="160">
        <f t="shared" si="0"/>
        <v>1.55E-2</v>
      </c>
      <c r="G22" s="54">
        <f t="shared" si="2"/>
        <v>1000000</v>
      </c>
      <c r="H22" s="36" t="s">
        <v>191</v>
      </c>
    </row>
    <row r="23" spans="1:8" ht="17.25" x14ac:dyDescent="0.3">
      <c r="A23" s="269"/>
      <c r="B23" s="268"/>
      <c r="C23" s="62" t="s">
        <v>15</v>
      </c>
      <c r="D23" s="19">
        <f>SUM(D17:D22)</f>
        <v>24951000</v>
      </c>
      <c r="E23" s="19">
        <f>SUM(E17:E22)</f>
        <v>27165000</v>
      </c>
      <c r="F23" s="164">
        <f t="shared" si="0"/>
        <v>0.10539999999999999</v>
      </c>
      <c r="G23" s="22">
        <f t="shared" si="2"/>
        <v>2214000</v>
      </c>
      <c r="H23" s="37"/>
    </row>
    <row r="24" spans="1:8" ht="17.25" x14ac:dyDescent="0.3">
      <c r="A24" s="243" t="s">
        <v>76</v>
      </c>
      <c r="B24" s="268" t="s">
        <v>38</v>
      </c>
      <c r="C24" s="61" t="s">
        <v>96</v>
      </c>
      <c r="D24" s="26"/>
      <c r="E24" s="26">
        <v>0</v>
      </c>
      <c r="F24" s="161">
        <f t="shared" si="0"/>
        <v>0</v>
      </c>
      <c r="G24" s="21">
        <f t="shared" si="2"/>
        <v>0</v>
      </c>
      <c r="H24" s="36"/>
    </row>
    <row r="25" spans="1:8" ht="17.25" x14ac:dyDescent="0.3">
      <c r="A25" s="244"/>
      <c r="B25" s="268"/>
      <c r="C25" s="61" t="s">
        <v>123</v>
      </c>
      <c r="D25" s="55">
        <v>1000000</v>
      </c>
      <c r="E25" s="55">
        <v>2000000</v>
      </c>
      <c r="F25" s="161">
        <f t="shared" si="0"/>
        <v>7.7999999999999996E-3</v>
      </c>
      <c r="G25" s="56">
        <f t="shared" si="2"/>
        <v>1000000</v>
      </c>
      <c r="H25" s="44" t="s">
        <v>195</v>
      </c>
    </row>
    <row r="26" spans="1:8" ht="17.25" x14ac:dyDescent="0.3">
      <c r="A26" s="244"/>
      <c r="B26" s="268"/>
      <c r="C26" s="61" t="s">
        <v>124</v>
      </c>
      <c r="D26" s="55">
        <v>0</v>
      </c>
      <c r="E26" s="55">
        <v>0</v>
      </c>
      <c r="F26" s="161">
        <f t="shared" si="0"/>
        <v>0</v>
      </c>
      <c r="G26" s="56">
        <f t="shared" si="2"/>
        <v>0</v>
      </c>
      <c r="H26" s="36"/>
    </row>
    <row r="27" spans="1:8" ht="17.25" x14ac:dyDescent="0.3">
      <c r="A27" s="245"/>
      <c r="B27" s="268"/>
      <c r="C27" s="62" t="s">
        <v>16</v>
      </c>
      <c r="D27" s="19">
        <f>SUM(D24:D26)</f>
        <v>1000000</v>
      </c>
      <c r="E27" s="19">
        <f>SUM(E24:E26)</f>
        <v>2000000</v>
      </c>
      <c r="F27" s="164">
        <f t="shared" si="0"/>
        <v>7.7999999999999996E-3</v>
      </c>
      <c r="G27" s="22">
        <f t="shared" si="2"/>
        <v>1000000</v>
      </c>
      <c r="H27" s="37"/>
    </row>
    <row r="28" spans="1:8" ht="17.25" x14ac:dyDescent="0.3">
      <c r="A28" s="269" t="s">
        <v>39</v>
      </c>
      <c r="B28" s="328" t="s">
        <v>32</v>
      </c>
      <c r="C28" s="60" t="s">
        <v>40</v>
      </c>
      <c r="D28" s="49">
        <v>0</v>
      </c>
      <c r="E28" s="49">
        <v>0</v>
      </c>
      <c r="F28" s="163">
        <f t="shared" si="0"/>
        <v>0</v>
      </c>
      <c r="G28" s="48">
        <f t="shared" si="2"/>
        <v>0</v>
      </c>
      <c r="H28" s="36"/>
    </row>
    <row r="29" spans="1:8" ht="17.25" x14ac:dyDescent="0.3">
      <c r="A29" s="269"/>
      <c r="B29" s="328"/>
      <c r="C29" s="61" t="s">
        <v>41</v>
      </c>
      <c r="D29" s="4">
        <v>0</v>
      </c>
      <c r="E29" s="4">
        <v>0</v>
      </c>
      <c r="F29" s="160">
        <f t="shared" si="0"/>
        <v>0</v>
      </c>
      <c r="G29" s="9">
        <f t="shared" si="2"/>
        <v>0</v>
      </c>
      <c r="H29" s="36"/>
    </row>
    <row r="30" spans="1:8" ht="17.25" x14ac:dyDescent="0.3">
      <c r="A30" s="269"/>
      <c r="B30" s="328"/>
      <c r="C30" s="61" t="s">
        <v>42</v>
      </c>
      <c r="D30" s="4">
        <v>0</v>
      </c>
      <c r="E30" s="4">
        <v>0</v>
      </c>
      <c r="F30" s="160">
        <f t="shared" si="0"/>
        <v>0</v>
      </c>
      <c r="G30" s="9">
        <f t="shared" si="2"/>
        <v>0</v>
      </c>
      <c r="H30" s="36"/>
    </row>
    <row r="31" spans="1:8" ht="17.25" x14ac:dyDescent="0.3">
      <c r="A31" s="269"/>
      <c r="B31" s="328"/>
      <c r="C31" s="61" t="s">
        <v>43</v>
      </c>
      <c r="D31" s="4">
        <v>0</v>
      </c>
      <c r="E31" s="4">
        <v>0</v>
      </c>
      <c r="F31" s="160">
        <f t="shared" si="0"/>
        <v>0</v>
      </c>
      <c r="G31" s="9">
        <f t="shared" si="2"/>
        <v>0</v>
      </c>
      <c r="H31" s="36"/>
    </row>
    <row r="32" spans="1:8" ht="17.25" x14ac:dyDescent="0.3">
      <c r="A32" s="269"/>
      <c r="B32" s="328"/>
      <c r="C32" s="61" t="s">
        <v>125</v>
      </c>
      <c r="D32" s="4">
        <v>0</v>
      </c>
      <c r="E32" s="4">
        <v>0</v>
      </c>
      <c r="F32" s="160">
        <f t="shared" si="0"/>
        <v>0</v>
      </c>
      <c r="G32" s="9">
        <f t="shared" si="2"/>
        <v>0</v>
      </c>
      <c r="H32" s="36"/>
    </row>
    <row r="33" spans="1:8" ht="17.25" x14ac:dyDescent="0.3">
      <c r="A33" s="269"/>
      <c r="B33" s="328"/>
      <c r="C33" s="61" t="s">
        <v>126</v>
      </c>
      <c r="D33" s="4">
        <v>0</v>
      </c>
      <c r="E33" s="4">
        <v>0</v>
      </c>
      <c r="F33" s="160">
        <f t="shared" si="0"/>
        <v>0</v>
      </c>
      <c r="G33" s="9">
        <f t="shared" si="2"/>
        <v>0</v>
      </c>
      <c r="H33" s="36"/>
    </row>
    <row r="34" spans="1:8" ht="17.25" x14ac:dyDescent="0.3">
      <c r="A34" s="269"/>
      <c r="B34" s="328"/>
      <c r="C34" s="61" t="s">
        <v>100</v>
      </c>
      <c r="D34" s="4">
        <v>0</v>
      </c>
      <c r="E34" s="4">
        <v>0</v>
      </c>
      <c r="F34" s="160">
        <f t="shared" si="0"/>
        <v>0</v>
      </c>
      <c r="G34" s="9">
        <f t="shared" si="2"/>
        <v>0</v>
      </c>
      <c r="H34" s="36"/>
    </row>
    <row r="35" spans="1:8" ht="17.25" x14ac:dyDescent="0.3">
      <c r="A35" s="269"/>
      <c r="B35" s="328"/>
      <c r="C35" s="61" t="s">
        <v>127</v>
      </c>
      <c r="D35" s="4">
        <v>2000000</v>
      </c>
      <c r="E35" s="4">
        <v>2000000</v>
      </c>
      <c r="F35" s="160">
        <f t="shared" si="0"/>
        <v>7.7999999999999996E-3</v>
      </c>
      <c r="G35" s="9">
        <f t="shared" si="2"/>
        <v>0</v>
      </c>
      <c r="H35" s="36" t="s">
        <v>156</v>
      </c>
    </row>
    <row r="36" spans="1:8" ht="17.25" x14ac:dyDescent="0.3">
      <c r="A36" s="269"/>
      <c r="B36" s="328"/>
      <c r="C36" s="62" t="s">
        <v>25</v>
      </c>
      <c r="D36" s="19">
        <f>SUM(D28:D35)</f>
        <v>2000000</v>
      </c>
      <c r="E36" s="19">
        <f>SUM(E28:E35)</f>
        <v>2000000</v>
      </c>
      <c r="F36" s="164">
        <f t="shared" si="0"/>
        <v>7.7999999999999996E-3</v>
      </c>
      <c r="G36" s="22">
        <f t="shared" si="2"/>
        <v>0</v>
      </c>
      <c r="H36" s="37"/>
    </row>
    <row r="37" spans="1:8" ht="17.25" x14ac:dyDescent="0.3">
      <c r="A37" s="269"/>
      <c r="B37" s="328" t="s">
        <v>60</v>
      </c>
      <c r="C37" s="61" t="s">
        <v>103</v>
      </c>
      <c r="D37" s="4">
        <v>0</v>
      </c>
      <c r="E37" s="4">
        <v>0</v>
      </c>
      <c r="F37" s="160">
        <f t="shared" si="0"/>
        <v>0</v>
      </c>
      <c r="G37" s="9">
        <f t="shared" si="2"/>
        <v>0</v>
      </c>
      <c r="H37" s="36"/>
    </row>
    <row r="38" spans="1:8" ht="17.25" x14ac:dyDescent="0.3">
      <c r="A38" s="269"/>
      <c r="B38" s="328"/>
      <c r="C38" s="61" t="s">
        <v>44</v>
      </c>
      <c r="D38" s="4">
        <v>0</v>
      </c>
      <c r="E38" s="4">
        <v>0</v>
      </c>
      <c r="F38" s="160">
        <f t="shared" si="0"/>
        <v>0</v>
      </c>
      <c r="G38" s="9">
        <f t="shared" si="2"/>
        <v>0</v>
      </c>
      <c r="H38" s="36"/>
    </row>
    <row r="39" spans="1:8" ht="17.25" x14ac:dyDescent="0.3">
      <c r="A39" s="269"/>
      <c r="B39" s="328"/>
      <c r="C39" s="63" t="s">
        <v>104</v>
      </c>
      <c r="D39" s="4">
        <v>0</v>
      </c>
      <c r="E39" s="4">
        <v>0</v>
      </c>
      <c r="F39" s="160">
        <f t="shared" si="0"/>
        <v>0</v>
      </c>
      <c r="G39" s="9">
        <f t="shared" si="2"/>
        <v>0</v>
      </c>
      <c r="H39" s="36"/>
    </row>
    <row r="40" spans="1:8" ht="17.25" x14ac:dyDescent="0.3">
      <c r="A40" s="269"/>
      <c r="B40" s="328"/>
      <c r="C40" s="63" t="s">
        <v>105</v>
      </c>
      <c r="D40" s="4">
        <v>0</v>
      </c>
      <c r="E40" s="4">
        <v>0</v>
      </c>
      <c r="F40" s="160">
        <f t="shared" si="0"/>
        <v>0</v>
      </c>
      <c r="G40" s="9">
        <f t="shared" si="2"/>
        <v>0</v>
      </c>
      <c r="H40" s="36"/>
    </row>
    <row r="41" spans="1:8" ht="17.25" x14ac:dyDescent="0.3">
      <c r="A41" s="269"/>
      <c r="B41" s="328"/>
      <c r="C41" s="63" t="s">
        <v>106</v>
      </c>
      <c r="D41" s="4">
        <v>0</v>
      </c>
      <c r="E41" s="4">
        <v>0</v>
      </c>
      <c r="F41" s="160">
        <f t="shared" si="0"/>
        <v>0</v>
      </c>
      <c r="G41" s="9">
        <f t="shared" si="2"/>
        <v>0</v>
      </c>
      <c r="H41" s="36"/>
    </row>
    <row r="42" spans="1:8" ht="17.25" x14ac:dyDescent="0.3">
      <c r="A42" s="269"/>
      <c r="B42" s="328"/>
      <c r="C42" s="63" t="s">
        <v>128</v>
      </c>
      <c r="D42" s="4">
        <v>0</v>
      </c>
      <c r="E42" s="4">
        <v>0</v>
      </c>
      <c r="F42" s="160">
        <f t="shared" si="0"/>
        <v>0</v>
      </c>
      <c r="G42" s="9">
        <f t="shared" si="2"/>
        <v>0</v>
      </c>
      <c r="H42" s="36"/>
    </row>
    <row r="43" spans="1:8" ht="17.25" x14ac:dyDescent="0.3">
      <c r="A43" s="269"/>
      <c r="B43" s="328"/>
      <c r="C43" s="63" t="s">
        <v>129</v>
      </c>
      <c r="D43" s="4">
        <v>0</v>
      </c>
      <c r="E43" s="4">
        <v>0</v>
      </c>
      <c r="F43" s="160">
        <f t="shared" si="0"/>
        <v>0</v>
      </c>
      <c r="G43" s="9">
        <f t="shared" si="2"/>
        <v>0</v>
      </c>
      <c r="H43" s="36"/>
    </row>
    <row r="44" spans="1:8" ht="17.25" x14ac:dyDescent="0.3">
      <c r="A44" s="269"/>
      <c r="B44" s="328"/>
      <c r="C44" s="63" t="s">
        <v>130</v>
      </c>
      <c r="D44" s="4">
        <v>0</v>
      </c>
      <c r="E44" s="4">
        <v>0</v>
      </c>
      <c r="F44" s="160">
        <f t="shared" si="0"/>
        <v>0</v>
      </c>
      <c r="G44" s="9">
        <f t="shared" si="2"/>
        <v>0</v>
      </c>
      <c r="H44" s="36"/>
    </row>
    <row r="45" spans="1:8" ht="17.25" x14ac:dyDescent="0.3">
      <c r="A45" s="269"/>
      <c r="B45" s="328"/>
      <c r="C45" s="62" t="s">
        <v>25</v>
      </c>
      <c r="D45" s="19">
        <f>SUM(D37:D44)</f>
        <v>0</v>
      </c>
      <c r="E45" s="19">
        <f>SUM(E37:E44)</f>
        <v>0</v>
      </c>
      <c r="F45" s="164">
        <f t="shared" si="0"/>
        <v>0</v>
      </c>
      <c r="G45" s="22">
        <f t="shared" si="2"/>
        <v>0</v>
      </c>
      <c r="H45" s="37"/>
    </row>
    <row r="46" spans="1:8" ht="17.25" x14ac:dyDescent="0.3">
      <c r="A46" s="269"/>
      <c r="B46" s="329" t="s">
        <v>62</v>
      </c>
      <c r="C46" s="61" t="s">
        <v>146</v>
      </c>
      <c r="D46" s="4">
        <v>9905000</v>
      </c>
      <c r="E46" s="4">
        <v>8000000</v>
      </c>
      <c r="F46" s="160">
        <f t="shared" si="0"/>
        <v>3.1E-2</v>
      </c>
      <c r="G46" s="9">
        <f t="shared" si="2"/>
        <v>-1905000</v>
      </c>
      <c r="H46" s="44" t="s">
        <v>181</v>
      </c>
    </row>
    <row r="47" spans="1:8" ht="17.25" x14ac:dyDescent="0.3">
      <c r="A47" s="269"/>
      <c r="B47" s="329"/>
      <c r="C47" s="61" t="s">
        <v>148</v>
      </c>
      <c r="D47" s="4">
        <v>33287000</v>
      </c>
      <c r="E47" s="4">
        <v>33287000</v>
      </c>
      <c r="F47" s="160">
        <f t="shared" si="0"/>
        <v>0.12920000000000001</v>
      </c>
      <c r="G47" s="9">
        <f t="shared" si="2"/>
        <v>0</v>
      </c>
      <c r="H47" s="44" t="s">
        <v>209</v>
      </c>
    </row>
    <row r="48" spans="1:8" ht="17.25" x14ac:dyDescent="0.3">
      <c r="A48" s="269"/>
      <c r="B48" s="329"/>
      <c r="C48" s="62" t="s">
        <v>25</v>
      </c>
      <c r="D48" s="19">
        <f>SUM(D46:D47)</f>
        <v>43192000</v>
      </c>
      <c r="E48" s="19">
        <f>SUM(E46:E47)</f>
        <v>41287000</v>
      </c>
      <c r="F48" s="164">
        <f t="shared" si="0"/>
        <v>0.16020000000000001</v>
      </c>
      <c r="G48" s="22">
        <f t="shared" si="2"/>
        <v>-1905000</v>
      </c>
      <c r="H48" s="37"/>
    </row>
    <row r="49" spans="1:8" ht="17.25" x14ac:dyDescent="0.3">
      <c r="A49" s="322" t="s">
        <v>45</v>
      </c>
      <c r="B49" s="323" t="s">
        <v>10</v>
      </c>
      <c r="C49" s="63" t="s">
        <v>10</v>
      </c>
      <c r="D49" s="4">
        <v>0</v>
      </c>
      <c r="E49" s="4">
        <v>0</v>
      </c>
      <c r="F49" s="160">
        <f t="shared" si="0"/>
        <v>0</v>
      </c>
      <c r="G49" s="9">
        <f t="shared" si="2"/>
        <v>0</v>
      </c>
      <c r="H49" s="36"/>
    </row>
    <row r="50" spans="1:8" ht="17.25" x14ac:dyDescent="0.3">
      <c r="A50" s="322"/>
      <c r="B50" s="323"/>
      <c r="C50" s="62" t="s">
        <v>15</v>
      </c>
      <c r="D50" s="19">
        <f>SUM(D49)</f>
        <v>0</v>
      </c>
      <c r="E50" s="19">
        <f>SUM(E49)</f>
        <v>0</v>
      </c>
      <c r="F50" s="164">
        <f t="shared" si="0"/>
        <v>0</v>
      </c>
      <c r="G50" s="22">
        <f t="shared" si="2"/>
        <v>0</v>
      </c>
      <c r="H50" s="37"/>
    </row>
    <row r="51" spans="1:8" ht="17.25" x14ac:dyDescent="0.3">
      <c r="A51" s="322" t="s">
        <v>78</v>
      </c>
      <c r="B51" s="325" t="s">
        <v>79</v>
      </c>
      <c r="C51" s="64" t="s">
        <v>65</v>
      </c>
      <c r="D51" s="4">
        <v>0</v>
      </c>
      <c r="E51" s="4">
        <v>0</v>
      </c>
      <c r="F51" s="160">
        <f t="shared" si="0"/>
        <v>0</v>
      </c>
      <c r="G51" s="9">
        <f t="shared" si="2"/>
        <v>0</v>
      </c>
      <c r="H51" s="36"/>
    </row>
    <row r="52" spans="1:8" ht="18" thickBot="1" x14ac:dyDescent="0.35">
      <c r="A52" s="324"/>
      <c r="B52" s="326"/>
      <c r="C52" s="65" t="s">
        <v>15</v>
      </c>
      <c r="D52" s="23">
        <f>SUM(D51:D51)</f>
        <v>0</v>
      </c>
      <c r="E52" s="23">
        <f>SUM(E51:E51)</f>
        <v>0</v>
      </c>
      <c r="F52" s="165">
        <f t="shared" si="0"/>
        <v>0</v>
      </c>
      <c r="G52" s="24">
        <f t="shared" si="2"/>
        <v>0</v>
      </c>
      <c r="H52" s="38"/>
    </row>
    <row r="53" spans="1:8" ht="17.25" customHeight="1" x14ac:dyDescent="0.3"/>
  </sheetData>
  <mergeCells count="21">
    <mergeCell ref="F3:G3"/>
    <mergeCell ref="A1:H1"/>
    <mergeCell ref="A4:A5"/>
    <mergeCell ref="B4:B5"/>
    <mergeCell ref="C4:C5"/>
    <mergeCell ref="E4:F4"/>
    <mergeCell ref="A6:C6"/>
    <mergeCell ref="A7:A23"/>
    <mergeCell ref="B7:B12"/>
    <mergeCell ref="B13:B16"/>
    <mergeCell ref="B17:B23"/>
    <mergeCell ref="A24:A27"/>
    <mergeCell ref="B24:B27"/>
    <mergeCell ref="A51:A52"/>
    <mergeCell ref="B51:B52"/>
    <mergeCell ref="A28:A48"/>
    <mergeCell ref="B28:B36"/>
    <mergeCell ref="B37:B45"/>
    <mergeCell ref="B46:B48"/>
    <mergeCell ref="A49:A50"/>
    <mergeCell ref="B49:B50"/>
  </mergeCells>
  <phoneticPr fontId="32" type="noConversion"/>
  <printOptions horizontalCentered="1" verticalCentered="1"/>
  <pageMargins left="0.59055118110236227" right="0.39370078740157483" top="0.39370078740157483" bottom="0.39370078740157483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4"/>
  <sheetViews>
    <sheetView topLeftCell="A13" zoomScale="80" zoomScaleNormal="80" workbookViewId="0">
      <selection activeCell="L32" sqref="L32"/>
    </sheetView>
  </sheetViews>
  <sheetFormatPr defaultColWidth="9" defaultRowHeight="16.5" x14ac:dyDescent="0.3"/>
  <cols>
    <col min="1" max="2" width="15.875" style="2" bestFit="1" customWidth="1"/>
    <col min="3" max="3" width="23.375" style="2" bestFit="1" customWidth="1"/>
    <col min="4" max="6" width="15.125" style="42" customWidth="1"/>
    <col min="7" max="7" width="13.875" style="80" bestFit="1" customWidth="1"/>
    <col min="8" max="8" width="84.375" style="39" bestFit="1" customWidth="1"/>
    <col min="9" max="16384" width="9" style="2"/>
  </cols>
  <sheetData>
    <row r="1" spans="1:9" ht="36" customHeight="1" x14ac:dyDescent="0.3">
      <c r="A1" s="312" t="s">
        <v>165</v>
      </c>
      <c r="B1" s="312"/>
      <c r="C1" s="312"/>
      <c r="D1" s="312"/>
      <c r="E1" s="312"/>
      <c r="F1" s="312"/>
      <c r="G1" s="312"/>
      <c r="H1" s="312"/>
    </row>
    <row r="2" spans="1:9" ht="9.75" customHeight="1" x14ac:dyDescent="0.3">
      <c r="A2" s="15"/>
      <c r="B2" s="16"/>
      <c r="C2" s="16"/>
      <c r="D2" s="40"/>
      <c r="E2" s="40"/>
      <c r="F2" s="40"/>
      <c r="G2" s="77"/>
      <c r="H2" s="34"/>
    </row>
    <row r="3" spans="1:9" ht="18" thickBot="1" x14ac:dyDescent="0.35">
      <c r="A3" s="17"/>
      <c r="B3" s="17"/>
      <c r="C3" s="17"/>
      <c r="D3" s="17"/>
      <c r="E3" s="17"/>
      <c r="F3" s="333"/>
      <c r="G3" s="333"/>
      <c r="H3" s="35" t="s">
        <v>67</v>
      </c>
    </row>
    <row r="4" spans="1:9" ht="17.25" x14ac:dyDescent="0.3">
      <c r="A4" s="334" t="s">
        <v>0</v>
      </c>
      <c r="B4" s="327" t="s">
        <v>1</v>
      </c>
      <c r="C4" s="327" t="s">
        <v>2</v>
      </c>
      <c r="D4" s="14" t="s">
        <v>170</v>
      </c>
      <c r="E4" s="320" t="s">
        <v>159</v>
      </c>
      <c r="F4" s="321"/>
      <c r="G4" s="78" t="s">
        <v>140</v>
      </c>
      <c r="H4" s="66"/>
    </row>
    <row r="5" spans="1:9" ht="17.25" x14ac:dyDescent="0.3">
      <c r="A5" s="335"/>
      <c r="B5" s="336"/>
      <c r="C5" s="336"/>
      <c r="D5" s="168" t="s">
        <v>13</v>
      </c>
      <c r="E5" s="194" t="s">
        <v>3</v>
      </c>
      <c r="F5" s="168" t="s">
        <v>136</v>
      </c>
      <c r="G5" s="79" t="s">
        <v>141</v>
      </c>
      <c r="H5" s="50" t="s">
        <v>74</v>
      </c>
    </row>
    <row r="6" spans="1:9" ht="17.25" x14ac:dyDescent="0.3">
      <c r="A6" s="331" t="s">
        <v>4</v>
      </c>
      <c r="B6" s="332"/>
      <c r="C6" s="332"/>
      <c r="D6" s="41">
        <f>D12+D16+D23+D27+D36+D45+D49+D51+D53</f>
        <v>42000000</v>
      </c>
      <c r="E6" s="41">
        <f>E12+E16+E23+E27+E36+E45+E49+E51+E53</f>
        <v>56054368</v>
      </c>
      <c r="F6" s="162">
        <f>ROUND(E6/$E$6,4)</f>
        <v>1</v>
      </c>
      <c r="G6" s="25">
        <f>G12+G16+G23+G27+G36+G45+G49+G51+G53</f>
        <v>14054368</v>
      </c>
      <c r="H6" s="176"/>
    </row>
    <row r="7" spans="1:9" ht="102" customHeight="1" x14ac:dyDescent="0.3">
      <c r="A7" s="269" t="s">
        <v>23</v>
      </c>
      <c r="B7" s="268" t="s">
        <v>5</v>
      </c>
      <c r="C7" s="57" t="s">
        <v>88</v>
      </c>
      <c r="D7" s="69">
        <v>877600</v>
      </c>
      <c r="E7" s="69">
        <v>3000000</v>
      </c>
      <c r="F7" s="163">
        <f t="shared" ref="F7:F53" si="0">ROUND(E7/$E$6,4)</f>
        <v>5.3499999999999999E-2</v>
      </c>
      <c r="G7" s="48">
        <f t="shared" ref="G7:G53" si="1">E7-D7</f>
        <v>2122400</v>
      </c>
      <c r="H7" s="239" t="s">
        <v>203</v>
      </c>
    </row>
    <row r="8" spans="1:9" ht="34.5" x14ac:dyDescent="0.3">
      <c r="A8" s="269"/>
      <c r="B8" s="268"/>
      <c r="C8" s="57" t="s">
        <v>89</v>
      </c>
      <c r="D8" s="196">
        <v>6000000</v>
      </c>
      <c r="E8" s="69">
        <v>6000000</v>
      </c>
      <c r="F8" s="163">
        <f t="shared" si="0"/>
        <v>0.107</v>
      </c>
      <c r="G8" s="48">
        <f t="shared" si="1"/>
        <v>0</v>
      </c>
      <c r="H8" s="199" t="s">
        <v>183</v>
      </c>
    </row>
    <row r="9" spans="1:9" ht="51.75" x14ac:dyDescent="0.3">
      <c r="A9" s="269"/>
      <c r="B9" s="268"/>
      <c r="C9" s="57" t="s">
        <v>90</v>
      </c>
      <c r="D9" s="196">
        <v>7400000</v>
      </c>
      <c r="E9" s="69">
        <v>2000000</v>
      </c>
      <c r="F9" s="163">
        <f t="shared" si="0"/>
        <v>3.5700000000000003E-2</v>
      </c>
      <c r="G9" s="48">
        <f t="shared" si="1"/>
        <v>-5400000</v>
      </c>
      <c r="H9" s="241" t="s">
        <v>206</v>
      </c>
    </row>
    <row r="10" spans="1:9" ht="86.25" x14ac:dyDescent="0.3">
      <c r="A10" s="269"/>
      <c r="B10" s="268"/>
      <c r="C10" s="57" t="s">
        <v>118</v>
      </c>
      <c r="D10" s="196">
        <v>600000</v>
      </c>
      <c r="E10" s="69">
        <v>1000000</v>
      </c>
      <c r="F10" s="163">
        <f t="shared" si="0"/>
        <v>1.78E-2</v>
      </c>
      <c r="G10" s="48">
        <f t="shared" si="1"/>
        <v>400000</v>
      </c>
      <c r="H10" s="217" t="s">
        <v>207</v>
      </c>
    </row>
    <row r="11" spans="1:9" ht="17.25" x14ac:dyDescent="0.3">
      <c r="A11" s="269"/>
      <c r="B11" s="268"/>
      <c r="C11" s="57" t="s">
        <v>92</v>
      </c>
      <c r="D11" s="196">
        <v>1000000</v>
      </c>
      <c r="E11" s="69">
        <v>1000000</v>
      </c>
      <c r="F11" s="163">
        <f t="shared" si="0"/>
        <v>1.78E-2</v>
      </c>
      <c r="G11" s="48">
        <f t="shared" si="1"/>
        <v>0</v>
      </c>
      <c r="H11" s="36" t="s">
        <v>194</v>
      </c>
      <c r="I11" s="242" t="s">
        <v>213</v>
      </c>
    </row>
    <row r="12" spans="1:9" ht="17.25" x14ac:dyDescent="0.3">
      <c r="A12" s="269"/>
      <c r="B12" s="268"/>
      <c r="C12" s="58" t="s">
        <v>16</v>
      </c>
      <c r="D12" s="19">
        <f>SUM(D7:D11)</f>
        <v>15877600</v>
      </c>
      <c r="E12" s="19">
        <f>SUM(E7:E11)</f>
        <v>13000000</v>
      </c>
      <c r="F12" s="164">
        <f t="shared" si="0"/>
        <v>0.2319</v>
      </c>
      <c r="G12" s="22">
        <f t="shared" si="1"/>
        <v>-2877600</v>
      </c>
      <c r="H12" s="37"/>
    </row>
    <row r="13" spans="1:9" ht="17.25" x14ac:dyDescent="0.3">
      <c r="A13" s="269"/>
      <c r="B13" s="330" t="s">
        <v>72</v>
      </c>
      <c r="C13" s="166" t="s">
        <v>11</v>
      </c>
      <c r="D13" s="4">
        <v>0</v>
      </c>
      <c r="E13" s="4">
        <v>0</v>
      </c>
      <c r="F13" s="160">
        <f t="shared" si="0"/>
        <v>0</v>
      </c>
      <c r="G13" s="9">
        <f t="shared" si="1"/>
        <v>0</v>
      </c>
      <c r="H13" s="36"/>
    </row>
    <row r="14" spans="1:9" ht="17.25" x14ac:dyDescent="0.3">
      <c r="A14" s="269"/>
      <c r="B14" s="330"/>
      <c r="C14" s="166" t="s">
        <v>120</v>
      </c>
      <c r="D14" s="4"/>
      <c r="E14" s="4">
        <v>0</v>
      </c>
      <c r="F14" s="160">
        <f t="shared" si="0"/>
        <v>0</v>
      </c>
      <c r="G14" s="9">
        <f t="shared" si="1"/>
        <v>0</v>
      </c>
      <c r="H14" s="36"/>
    </row>
    <row r="15" spans="1:9" ht="17.25" x14ac:dyDescent="0.3">
      <c r="A15" s="269"/>
      <c r="B15" s="268"/>
      <c r="C15" s="166" t="s">
        <v>59</v>
      </c>
      <c r="D15" s="213">
        <v>400000</v>
      </c>
      <c r="E15" s="4">
        <v>400000</v>
      </c>
      <c r="F15" s="160">
        <f t="shared" si="0"/>
        <v>7.1000000000000004E-3</v>
      </c>
      <c r="G15" s="9">
        <f t="shared" si="1"/>
        <v>0</v>
      </c>
      <c r="H15" s="36" t="s">
        <v>210</v>
      </c>
    </row>
    <row r="16" spans="1:9" ht="17.25" x14ac:dyDescent="0.3">
      <c r="A16" s="269"/>
      <c r="B16" s="268"/>
      <c r="C16" s="58" t="s">
        <v>16</v>
      </c>
      <c r="D16" s="19">
        <f>SUM(D13:D15)</f>
        <v>400000</v>
      </c>
      <c r="E16" s="19">
        <f>SUM(E13:E15)</f>
        <v>400000</v>
      </c>
      <c r="F16" s="164">
        <f t="shared" si="0"/>
        <v>7.1000000000000004E-3</v>
      </c>
      <c r="G16" s="22">
        <f t="shared" si="1"/>
        <v>0</v>
      </c>
      <c r="H16" s="37"/>
    </row>
    <row r="17" spans="1:9" ht="17.25" x14ac:dyDescent="0.3">
      <c r="A17" s="269"/>
      <c r="B17" s="268" t="s">
        <v>32</v>
      </c>
      <c r="C17" s="60" t="s">
        <v>18</v>
      </c>
      <c r="D17" s="213">
        <v>9122400</v>
      </c>
      <c r="E17" s="4">
        <v>3000000</v>
      </c>
      <c r="F17" s="160">
        <f t="shared" si="0"/>
        <v>5.3499999999999999E-2</v>
      </c>
      <c r="G17" s="9">
        <f t="shared" si="1"/>
        <v>-6122400</v>
      </c>
      <c r="H17" s="36" t="s">
        <v>212</v>
      </c>
    </row>
    <row r="18" spans="1:9" ht="17.25" x14ac:dyDescent="0.3">
      <c r="A18" s="269"/>
      <c r="B18" s="268"/>
      <c r="C18" s="60" t="s">
        <v>9</v>
      </c>
      <c r="D18" s="196">
        <v>1000000</v>
      </c>
      <c r="E18" s="69">
        <v>5000000</v>
      </c>
      <c r="F18" s="163">
        <f t="shared" si="0"/>
        <v>8.9200000000000002E-2</v>
      </c>
      <c r="G18" s="48">
        <f t="shared" si="1"/>
        <v>4000000</v>
      </c>
      <c r="H18" s="36" t="s">
        <v>211</v>
      </c>
    </row>
    <row r="19" spans="1:9" ht="17.25" x14ac:dyDescent="0.3">
      <c r="A19" s="269"/>
      <c r="B19" s="268"/>
      <c r="C19" s="61" t="s">
        <v>8</v>
      </c>
      <c r="D19" s="26">
        <v>2000000</v>
      </c>
      <c r="E19" s="167">
        <v>554368</v>
      </c>
      <c r="F19" s="160">
        <f t="shared" si="0"/>
        <v>9.9000000000000008E-3</v>
      </c>
      <c r="G19" s="9">
        <f t="shared" si="1"/>
        <v>-1445632</v>
      </c>
      <c r="H19" s="36" t="s">
        <v>184</v>
      </c>
    </row>
    <row r="20" spans="1:9" ht="17.25" x14ac:dyDescent="0.3">
      <c r="A20" s="269"/>
      <c r="B20" s="268"/>
      <c r="C20" s="61" t="s">
        <v>121</v>
      </c>
      <c r="D20" s="26">
        <v>5000000</v>
      </c>
      <c r="E20" s="167">
        <v>5000000</v>
      </c>
      <c r="F20" s="160">
        <f t="shared" si="0"/>
        <v>8.9200000000000002E-2</v>
      </c>
      <c r="G20" s="9">
        <f t="shared" si="1"/>
        <v>0</v>
      </c>
      <c r="H20" s="36" t="s">
        <v>182</v>
      </c>
      <c r="I20" s="242" t="s">
        <v>214</v>
      </c>
    </row>
    <row r="21" spans="1:9" ht="17.25" x14ac:dyDescent="0.3">
      <c r="A21" s="269"/>
      <c r="B21" s="268"/>
      <c r="C21" s="61" t="s">
        <v>95</v>
      </c>
      <c r="D21" s="55">
        <v>1850000</v>
      </c>
      <c r="E21" s="53">
        <v>3000000</v>
      </c>
      <c r="F21" s="160">
        <f t="shared" si="0"/>
        <v>5.3499999999999999E-2</v>
      </c>
      <c r="G21" s="54">
        <f t="shared" si="1"/>
        <v>1150000</v>
      </c>
      <c r="H21" s="36" t="s">
        <v>185</v>
      </c>
    </row>
    <row r="22" spans="1:9" ht="17.25" x14ac:dyDescent="0.3">
      <c r="A22" s="269"/>
      <c r="B22" s="268"/>
      <c r="C22" s="61" t="s">
        <v>122</v>
      </c>
      <c r="D22" s="55">
        <v>2000000</v>
      </c>
      <c r="E22" s="53">
        <v>3000000</v>
      </c>
      <c r="F22" s="160">
        <f t="shared" si="0"/>
        <v>5.3499999999999999E-2</v>
      </c>
      <c r="G22" s="54">
        <f t="shared" si="1"/>
        <v>1000000</v>
      </c>
      <c r="H22" s="199" t="s">
        <v>186</v>
      </c>
      <c r="I22" s="242" t="s">
        <v>215</v>
      </c>
    </row>
    <row r="23" spans="1:9" ht="17.25" x14ac:dyDescent="0.3">
      <c r="A23" s="269"/>
      <c r="B23" s="268"/>
      <c r="C23" s="62" t="s">
        <v>15</v>
      </c>
      <c r="D23" s="19">
        <f>SUM(D17:D22)</f>
        <v>20972400</v>
      </c>
      <c r="E23" s="19">
        <f>SUM(E17:E22)</f>
        <v>19554368</v>
      </c>
      <c r="F23" s="164">
        <f t="shared" si="0"/>
        <v>0.3488</v>
      </c>
      <c r="G23" s="22">
        <f t="shared" si="1"/>
        <v>-1418032</v>
      </c>
      <c r="H23" s="37"/>
    </row>
    <row r="24" spans="1:9" ht="17.25" x14ac:dyDescent="0.3">
      <c r="A24" s="243" t="s">
        <v>76</v>
      </c>
      <c r="B24" s="268" t="s">
        <v>38</v>
      </c>
      <c r="C24" s="61" t="s">
        <v>96</v>
      </c>
      <c r="D24" s="26">
        <v>0</v>
      </c>
      <c r="E24" s="26">
        <v>0</v>
      </c>
      <c r="F24" s="161">
        <f t="shared" si="0"/>
        <v>0</v>
      </c>
      <c r="G24" s="21">
        <f t="shared" si="1"/>
        <v>0</v>
      </c>
      <c r="H24" s="36"/>
    </row>
    <row r="25" spans="1:9" ht="17.25" x14ac:dyDescent="0.3">
      <c r="A25" s="244"/>
      <c r="B25" s="268"/>
      <c r="C25" s="61" t="s">
        <v>123</v>
      </c>
      <c r="D25" s="55">
        <v>0</v>
      </c>
      <c r="E25" s="55">
        <v>0</v>
      </c>
      <c r="F25" s="161">
        <f t="shared" si="0"/>
        <v>0</v>
      </c>
      <c r="G25" s="56">
        <f t="shared" si="1"/>
        <v>0</v>
      </c>
      <c r="H25" s="175"/>
    </row>
    <row r="26" spans="1:9" ht="17.25" x14ac:dyDescent="0.3">
      <c r="A26" s="244"/>
      <c r="B26" s="268"/>
      <c r="C26" s="61" t="s">
        <v>124</v>
      </c>
      <c r="D26" s="55">
        <v>0</v>
      </c>
      <c r="E26" s="55">
        <v>0</v>
      </c>
      <c r="F26" s="161">
        <f t="shared" si="0"/>
        <v>0</v>
      </c>
      <c r="G26" s="56">
        <f t="shared" si="1"/>
        <v>0</v>
      </c>
      <c r="H26" s="36"/>
    </row>
    <row r="27" spans="1:9" ht="17.25" x14ac:dyDescent="0.3">
      <c r="A27" s="245"/>
      <c r="B27" s="268"/>
      <c r="C27" s="62" t="s">
        <v>16</v>
      </c>
      <c r="D27" s="19">
        <f>SUM(D24:D26)</f>
        <v>0</v>
      </c>
      <c r="E27" s="19">
        <f>SUM(E24:E26)</f>
        <v>0</v>
      </c>
      <c r="F27" s="164">
        <f t="shared" si="0"/>
        <v>0</v>
      </c>
      <c r="G27" s="22">
        <f t="shared" si="1"/>
        <v>0</v>
      </c>
      <c r="H27" s="37"/>
    </row>
    <row r="28" spans="1:9" ht="17.25" x14ac:dyDescent="0.3">
      <c r="A28" s="269" t="s">
        <v>39</v>
      </c>
      <c r="B28" s="328" t="s">
        <v>32</v>
      </c>
      <c r="C28" s="60" t="s">
        <v>40</v>
      </c>
      <c r="D28" s="69">
        <v>0</v>
      </c>
      <c r="E28" s="69">
        <v>0</v>
      </c>
      <c r="F28" s="163">
        <f t="shared" si="0"/>
        <v>0</v>
      </c>
      <c r="G28" s="48">
        <f t="shared" si="1"/>
        <v>0</v>
      </c>
      <c r="H28" s="36"/>
    </row>
    <row r="29" spans="1:9" ht="17.25" x14ac:dyDescent="0.3">
      <c r="A29" s="269"/>
      <c r="B29" s="328"/>
      <c r="C29" s="61" t="s">
        <v>41</v>
      </c>
      <c r="D29" s="4">
        <v>0</v>
      </c>
      <c r="E29" s="4">
        <v>0</v>
      </c>
      <c r="F29" s="160">
        <f t="shared" si="0"/>
        <v>0</v>
      </c>
      <c r="G29" s="9">
        <f t="shared" si="1"/>
        <v>0</v>
      </c>
      <c r="H29" s="36"/>
    </row>
    <row r="30" spans="1:9" ht="17.25" x14ac:dyDescent="0.3">
      <c r="A30" s="269"/>
      <c r="B30" s="328"/>
      <c r="C30" s="61" t="s">
        <v>42</v>
      </c>
      <c r="D30" s="4">
        <v>0</v>
      </c>
      <c r="E30" s="4">
        <v>0</v>
      </c>
      <c r="F30" s="160">
        <f t="shared" si="0"/>
        <v>0</v>
      </c>
      <c r="G30" s="9">
        <f t="shared" si="1"/>
        <v>0</v>
      </c>
      <c r="H30" s="36"/>
    </row>
    <row r="31" spans="1:9" ht="17.25" x14ac:dyDescent="0.3">
      <c r="A31" s="269"/>
      <c r="B31" s="328"/>
      <c r="C31" s="61" t="s">
        <v>43</v>
      </c>
      <c r="D31" s="4">
        <v>0</v>
      </c>
      <c r="E31" s="4">
        <v>0</v>
      </c>
      <c r="F31" s="160">
        <f t="shared" si="0"/>
        <v>0</v>
      </c>
      <c r="G31" s="9">
        <f t="shared" si="1"/>
        <v>0</v>
      </c>
      <c r="H31" s="36"/>
    </row>
    <row r="32" spans="1:9" ht="17.25" x14ac:dyDescent="0.3">
      <c r="A32" s="269"/>
      <c r="B32" s="328"/>
      <c r="C32" s="61" t="s">
        <v>125</v>
      </c>
      <c r="D32" s="4">
        <v>0</v>
      </c>
      <c r="E32" s="4">
        <v>0</v>
      </c>
      <c r="F32" s="160">
        <f t="shared" si="0"/>
        <v>0</v>
      </c>
      <c r="G32" s="9">
        <f t="shared" si="1"/>
        <v>0</v>
      </c>
      <c r="H32" s="36"/>
    </row>
    <row r="33" spans="1:8" ht="17.25" x14ac:dyDescent="0.3">
      <c r="A33" s="269"/>
      <c r="B33" s="328"/>
      <c r="C33" s="61" t="s">
        <v>126</v>
      </c>
      <c r="D33" s="4">
        <v>0</v>
      </c>
      <c r="E33" s="4">
        <v>0</v>
      </c>
      <c r="F33" s="160">
        <f t="shared" si="0"/>
        <v>0</v>
      </c>
      <c r="G33" s="9">
        <f t="shared" si="1"/>
        <v>0</v>
      </c>
      <c r="H33" s="36"/>
    </row>
    <row r="34" spans="1:8" ht="17.25" x14ac:dyDescent="0.3">
      <c r="A34" s="269"/>
      <c r="B34" s="328"/>
      <c r="C34" s="61" t="s">
        <v>100</v>
      </c>
      <c r="D34" s="4">
        <v>0</v>
      </c>
      <c r="E34" s="4">
        <v>0</v>
      </c>
      <c r="F34" s="160">
        <f t="shared" si="0"/>
        <v>0</v>
      </c>
      <c r="G34" s="9">
        <f t="shared" si="1"/>
        <v>0</v>
      </c>
      <c r="H34" s="36"/>
    </row>
    <row r="35" spans="1:8" ht="17.25" x14ac:dyDescent="0.3">
      <c r="A35" s="269"/>
      <c r="B35" s="328"/>
      <c r="C35" s="61" t="s">
        <v>127</v>
      </c>
      <c r="D35" s="4">
        <v>0</v>
      </c>
      <c r="E35" s="4">
        <v>1000000</v>
      </c>
      <c r="F35" s="160">
        <f t="shared" si="0"/>
        <v>1.78E-2</v>
      </c>
      <c r="G35" s="9">
        <f t="shared" si="1"/>
        <v>1000000</v>
      </c>
      <c r="H35" s="36"/>
    </row>
    <row r="36" spans="1:8" ht="17.25" x14ac:dyDescent="0.3">
      <c r="A36" s="269"/>
      <c r="B36" s="328"/>
      <c r="C36" s="62" t="s">
        <v>25</v>
      </c>
      <c r="D36" s="19">
        <f>SUM(D28:D35)</f>
        <v>0</v>
      </c>
      <c r="E36" s="19">
        <f>SUM(E28:E35)</f>
        <v>1000000</v>
      </c>
      <c r="F36" s="164">
        <f t="shared" si="0"/>
        <v>1.78E-2</v>
      </c>
      <c r="G36" s="22">
        <f t="shared" si="1"/>
        <v>1000000</v>
      </c>
      <c r="H36" s="37"/>
    </row>
    <row r="37" spans="1:8" ht="17.25" x14ac:dyDescent="0.3">
      <c r="A37" s="269"/>
      <c r="B37" s="328" t="s">
        <v>60</v>
      </c>
      <c r="C37" s="61" t="s">
        <v>103</v>
      </c>
      <c r="D37" s="4">
        <v>0</v>
      </c>
      <c r="E37" s="4">
        <v>0</v>
      </c>
      <c r="F37" s="160">
        <f t="shared" si="0"/>
        <v>0</v>
      </c>
      <c r="G37" s="9">
        <f t="shared" si="1"/>
        <v>0</v>
      </c>
      <c r="H37" s="36"/>
    </row>
    <row r="38" spans="1:8" ht="17.25" x14ac:dyDescent="0.3">
      <c r="A38" s="269"/>
      <c r="B38" s="328"/>
      <c r="C38" s="61" t="s">
        <v>44</v>
      </c>
      <c r="D38" s="4">
        <v>0</v>
      </c>
      <c r="E38" s="4">
        <v>0</v>
      </c>
      <c r="F38" s="160">
        <f t="shared" si="0"/>
        <v>0</v>
      </c>
      <c r="G38" s="9">
        <f t="shared" si="1"/>
        <v>0</v>
      </c>
      <c r="H38" s="36"/>
    </row>
    <row r="39" spans="1:8" ht="17.25" x14ac:dyDescent="0.3">
      <c r="A39" s="269"/>
      <c r="B39" s="328"/>
      <c r="C39" s="169" t="s">
        <v>104</v>
      </c>
      <c r="D39" s="4">
        <v>0</v>
      </c>
      <c r="E39" s="4">
        <v>0</v>
      </c>
      <c r="F39" s="160">
        <f t="shared" si="0"/>
        <v>0</v>
      </c>
      <c r="G39" s="9">
        <f t="shared" si="1"/>
        <v>0</v>
      </c>
      <c r="H39" s="36"/>
    </row>
    <row r="40" spans="1:8" ht="17.25" x14ac:dyDescent="0.3">
      <c r="A40" s="269"/>
      <c r="B40" s="328"/>
      <c r="C40" s="169" t="s">
        <v>105</v>
      </c>
      <c r="D40" s="4">
        <v>0</v>
      </c>
      <c r="E40" s="4">
        <v>0</v>
      </c>
      <c r="F40" s="160">
        <f t="shared" si="0"/>
        <v>0</v>
      </c>
      <c r="G40" s="9">
        <f t="shared" si="1"/>
        <v>0</v>
      </c>
      <c r="H40" s="36"/>
    </row>
    <row r="41" spans="1:8" ht="17.25" x14ac:dyDescent="0.3">
      <c r="A41" s="269"/>
      <c r="B41" s="328"/>
      <c r="C41" s="169" t="s">
        <v>106</v>
      </c>
      <c r="D41" s="4">
        <v>0</v>
      </c>
      <c r="E41" s="4">
        <v>0</v>
      </c>
      <c r="F41" s="160">
        <f t="shared" si="0"/>
        <v>0</v>
      </c>
      <c r="G41" s="9">
        <f t="shared" si="1"/>
        <v>0</v>
      </c>
      <c r="H41" s="36"/>
    </row>
    <row r="42" spans="1:8" ht="17.25" x14ac:dyDescent="0.3">
      <c r="A42" s="269"/>
      <c r="B42" s="328"/>
      <c r="C42" s="169" t="s">
        <v>61</v>
      </c>
      <c r="D42" s="4">
        <v>0</v>
      </c>
      <c r="E42" s="4">
        <v>0</v>
      </c>
      <c r="F42" s="160">
        <f t="shared" si="0"/>
        <v>0</v>
      </c>
      <c r="G42" s="9">
        <f t="shared" si="1"/>
        <v>0</v>
      </c>
      <c r="H42" s="36"/>
    </row>
    <row r="43" spans="1:8" ht="17.25" x14ac:dyDescent="0.3">
      <c r="A43" s="269"/>
      <c r="B43" s="328"/>
      <c r="C43" s="169" t="s">
        <v>129</v>
      </c>
      <c r="D43" s="4">
        <v>0</v>
      </c>
      <c r="E43" s="4">
        <v>0</v>
      </c>
      <c r="F43" s="160">
        <f t="shared" si="0"/>
        <v>0</v>
      </c>
      <c r="G43" s="9">
        <f t="shared" si="1"/>
        <v>0</v>
      </c>
      <c r="H43" s="36"/>
    </row>
    <row r="44" spans="1:8" ht="17.25" x14ac:dyDescent="0.3">
      <c r="A44" s="269"/>
      <c r="B44" s="328"/>
      <c r="C44" s="169" t="s">
        <v>130</v>
      </c>
      <c r="D44" s="4">
        <v>0</v>
      </c>
      <c r="E44" s="4">
        <v>0</v>
      </c>
      <c r="F44" s="160">
        <f t="shared" si="0"/>
        <v>0</v>
      </c>
      <c r="G44" s="9">
        <f t="shared" si="1"/>
        <v>0</v>
      </c>
      <c r="H44" s="36"/>
    </row>
    <row r="45" spans="1:8" ht="17.25" x14ac:dyDescent="0.3">
      <c r="A45" s="269"/>
      <c r="B45" s="328"/>
      <c r="C45" s="62" t="s">
        <v>25</v>
      </c>
      <c r="D45" s="19">
        <f>SUM(D37:D44)</f>
        <v>0</v>
      </c>
      <c r="E45" s="19">
        <f>SUM(E37:E44)</f>
        <v>0</v>
      </c>
      <c r="F45" s="164">
        <f t="shared" si="0"/>
        <v>0</v>
      </c>
      <c r="G45" s="22">
        <f t="shared" si="1"/>
        <v>0</v>
      </c>
      <c r="H45" s="37"/>
    </row>
    <row r="46" spans="1:8" ht="17.25" x14ac:dyDescent="0.3">
      <c r="A46" s="269"/>
      <c r="B46" s="329" t="s">
        <v>62</v>
      </c>
      <c r="C46" s="61" t="s">
        <v>146</v>
      </c>
      <c r="D46" s="4">
        <v>750000</v>
      </c>
      <c r="E46" s="4">
        <v>500000</v>
      </c>
      <c r="F46" s="160">
        <f t="shared" si="0"/>
        <v>8.8999999999999999E-3</v>
      </c>
      <c r="G46" s="9">
        <f t="shared" si="1"/>
        <v>-250000</v>
      </c>
      <c r="H46" s="44"/>
    </row>
    <row r="47" spans="1:8" ht="17.25" x14ac:dyDescent="0.3">
      <c r="A47" s="269"/>
      <c r="B47" s="329"/>
      <c r="C47" s="61" t="s">
        <v>144</v>
      </c>
      <c r="D47" s="213">
        <v>4000000</v>
      </c>
      <c r="E47" s="4">
        <v>8000000</v>
      </c>
      <c r="F47" s="160">
        <v>0</v>
      </c>
      <c r="G47" s="9">
        <v>4000000</v>
      </c>
      <c r="H47" s="44" t="s">
        <v>189</v>
      </c>
    </row>
    <row r="48" spans="1:8" ht="17.25" x14ac:dyDescent="0.3">
      <c r="A48" s="269"/>
      <c r="B48" s="329"/>
      <c r="C48" s="61" t="s">
        <v>171</v>
      </c>
      <c r="D48" s="213"/>
      <c r="E48" s="4">
        <v>13600000</v>
      </c>
      <c r="F48" s="160"/>
      <c r="G48" s="9">
        <v>13600000</v>
      </c>
      <c r="H48" s="44"/>
    </row>
    <row r="49" spans="1:8" ht="17.25" x14ac:dyDescent="0.3">
      <c r="A49" s="269"/>
      <c r="B49" s="329"/>
      <c r="C49" s="62" t="s">
        <v>25</v>
      </c>
      <c r="D49" s="19">
        <f>SUM(D46:D47)</f>
        <v>4750000</v>
      </c>
      <c r="E49" s="19">
        <f>SUM(E46:E48)</f>
        <v>22100000</v>
      </c>
      <c r="F49" s="164">
        <f t="shared" si="0"/>
        <v>0.39429999999999998</v>
      </c>
      <c r="G49" s="22">
        <f>SUM(G46:G48)</f>
        <v>17350000</v>
      </c>
      <c r="H49" s="37"/>
    </row>
    <row r="50" spans="1:8" ht="17.25" x14ac:dyDescent="0.3">
      <c r="A50" s="322" t="s">
        <v>45</v>
      </c>
      <c r="B50" s="323" t="s">
        <v>10</v>
      </c>
      <c r="C50" s="169" t="s">
        <v>10</v>
      </c>
      <c r="D50" s="4">
        <v>0</v>
      </c>
      <c r="E50" s="4">
        <v>0</v>
      </c>
      <c r="F50" s="160">
        <f t="shared" si="0"/>
        <v>0</v>
      </c>
      <c r="G50" s="9">
        <f t="shared" si="1"/>
        <v>0</v>
      </c>
      <c r="H50" s="36"/>
    </row>
    <row r="51" spans="1:8" ht="17.25" x14ac:dyDescent="0.3">
      <c r="A51" s="322"/>
      <c r="B51" s="323"/>
      <c r="C51" s="62" t="s">
        <v>15</v>
      </c>
      <c r="D51" s="19">
        <f>SUM(D50)</f>
        <v>0</v>
      </c>
      <c r="E51" s="19">
        <f>SUM(E50)</f>
        <v>0</v>
      </c>
      <c r="F51" s="164">
        <f t="shared" si="0"/>
        <v>0</v>
      </c>
      <c r="G51" s="22">
        <f t="shared" si="1"/>
        <v>0</v>
      </c>
      <c r="H51" s="37"/>
    </row>
    <row r="52" spans="1:8" ht="17.25" x14ac:dyDescent="0.3">
      <c r="A52" s="322" t="s">
        <v>78</v>
      </c>
      <c r="B52" s="325" t="s">
        <v>79</v>
      </c>
      <c r="C52" s="64" t="s">
        <v>65</v>
      </c>
      <c r="D52" s="4">
        <v>0</v>
      </c>
      <c r="E52" s="4">
        <v>0</v>
      </c>
      <c r="F52" s="160">
        <f t="shared" si="0"/>
        <v>0</v>
      </c>
      <c r="G52" s="9">
        <f t="shared" si="1"/>
        <v>0</v>
      </c>
      <c r="H52" s="36"/>
    </row>
    <row r="53" spans="1:8" ht="18" thickBot="1" x14ac:dyDescent="0.35">
      <c r="A53" s="324"/>
      <c r="B53" s="326"/>
      <c r="C53" s="65" t="s">
        <v>15</v>
      </c>
      <c r="D53" s="23">
        <f>SUM(D52:D52)</f>
        <v>0</v>
      </c>
      <c r="E53" s="23">
        <f>SUM(E52:E52)</f>
        <v>0</v>
      </c>
      <c r="F53" s="165">
        <f t="shared" si="0"/>
        <v>0</v>
      </c>
      <c r="G53" s="24">
        <f t="shared" si="1"/>
        <v>0</v>
      </c>
      <c r="H53" s="38"/>
    </row>
    <row r="54" spans="1:8" ht="17.25" customHeight="1" x14ac:dyDescent="0.3"/>
  </sheetData>
  <mergeCells count="21">
    <mergeCell ref="A52:A53"/>
    <mergeCell ref="B52:B53"/>
    <mergeCell ref="A28:A49"/>
    <mergeCell ref="B28:B36"/>
    <mergeCell ref="B37:B45"/>
    <mergeCell ref="B46:B49"/>
    <mergeCell ref="A50:A51"/>
    <mergeCell ref="B50:B51"/>
    <mergeCell ref="A24:A27"/>
    <mergeCell ref="B24:B27"/>
    <mergeCell ref="A1:H1"/>
    <mergeCell ref="F3:G3"/>
    <mergeCell ref="A4:A5"/>
    <mergeCell ref="B4:B5"/>
    <mergeCell ref="C4:C5"/>
    <mergeCell ref="E4:F4"/>
    <mergeCell ref="A6:C6"/>
    <mergeCell ref="A7:A23"/>
    <mergeCell ref="B7:B12"/>
    <mergeCell ref="B13:B16"/>
    <mergeCell ref="B17:B23"/>
  </mergeCells>
  <phoneticPr fontId="33" type="noConversion"/>
  <printOptions horizontalCentered="1" verticalCentered="1"/>
  <pageMargins left="0.59055118110236227" right="0.39370078740157483" top="0.39370078740157483" bottom="0.3937007874015748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2025년 세입세출예산서 총괄표</vt:lpstr>
      <vt:lpstr>2025년 세입예산서</vt:lpstr>
      <vt:lpstr>2025년 세출예산서</vt:lpstr>
      <vt:lpstr>2025년 세출예산서(보조금)</vt:lpstr>
      <vt:lpstr>2025년 세출예산서(후원금)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김은진</cp:lastModifiedBy>
  <cp:lastPrinted>2025-02-05T09:10:23Z</cp:lastPrinted>
  <dcterms:created xsi:type="dcterms:W3CDTF">2008-02-29T00:44:23Z</dcterms:created>
  <dcterms:modified xsi:type="dcterms:W3CDTF">2025-02-05T09:55:29Z</dcterms:modified>
</cp:coreProperties>
</file>